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Andheri (W)\Aasif Mohammed Shaikh\"/>
    </mc:Choice>
  </mc:AlternateContent>
  <xr:revisionPtr revIDLastSave="0" documentId="13_ncr:1_{E071AE3A-CBC1-4197-A5AC-CB591FCE64C5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0" i="4" l="1"/>
  <c r="Q9" i="4"/>
  <c r="T33" i="4" l="1"/>
  <c r="T32" i="4"/>
  <c r="R33" i="4"/>
  <c r="R32" i="4"/>
  <c r="R24" i="4"/>
  <c r="R25" i="4"/>
  <c r="R26" i="4"/>
  <c r="R27" i="4"/>
  <c r="R28" i="4"/>
  <c r="R29" i="4"/>
  <c r="R30" i="4"/>
  <c r="R31" i="4"/>
  <c r="R23" i="4"/>
  <c r="Q31" i="4"/>
  <c r="P6" i="4" l="1"/>
  <c r="P4" i="4"/>
  <c r="Q3" i="4"/>
  <c r="I22" i="4"/>
  <c r="J20" i="4"/>
  <c r="P12" i="4" l="1"/>
  <c r="Q11" i="4"/>
  <c r="P10" i="4"/>
  <c r="P8" i="4"/>
  <c r="P7" i="4"/>
  <c r="Q6" i="4"/>
  <c r="Q5" i="4"/>
  <c r="Q4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<sst xmlns="http://schemas.openxmlformats.org/spreadsheetml/2006/main" count="140" uniqueCount="24">
  <si>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</si>
  <si>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</si>
  <si>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</si>
  <si>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</si>
  <si>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</si>
  <si>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</si>
  <si>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</si>
  <si>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</si>
  <si>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</si>
  <si>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</si>
  <si>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</si>
  <si>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</si>
  <si>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</si>
  <si>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404, 4th Floor, Aditi CHSL, Versova Road, Village - Versova, Andheri west,</t>
  </si>
  <si>
    <t>bua</t>
  </si>
  <si>
    <t>rate</t>
  </si>
  <si>
    <t>fmv</t>
  </si>
  <si>
    <t>27.02.24</t>
  </si>
  <si>
    <t>21.02.24</t>
  </si>
  <si>
    <t>15.01.24</t>
  </si>
  <si>
    <t>mca</t>
  </si>
  <si>
    <t>20000 to 21000 on ca</t>
  </si>
  <si>
    <t>1 bhk converted into 2 bhk</t>
  </si>
  <si>
    <t>oc - 1984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</si>
</sst>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6A5572-F6FA-4184-B21E-6AE298E6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B35-F821-41BF-9CCE-D549C3F5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439402</xdr:colOff>
      <xdr:row>48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4B558-E6DC-4678-8812-09FA73E9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73802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5844E3-3BF3-4C52-9BA0-27891BCF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508058-6E8C-43DE-8173-BCCDB7E37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51703-505B-44AE-B4B7-E60558C7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E1391-9B0E-4B42-BD20-E7172A4B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75232-CA45-4367-8AA5-B2A234A9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514564-5D8C-4016-8AA1-F54E7BF2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4BCF3-AB7D-4055-AA7F-BA2F2D2E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64BFA-58A8-4BA5-903A-C12EE328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333235-2532-4E96-90CD-8AA05148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I11" sqref="I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550</v>
      </c>
      <c r="C2" s="4">
        <f>B2*1.2</f>
        <v>660</v>
      </c>
      <c r="D2" s="4">
        <f t="shared" ref="D2:D13" si="2">C2*1.2</f>
        <v>792</v>
      </c>
      <c r="E2" s="5">
        <f t="shared" ref="E2:E13" si="3">R2</f>
        <v>13500000</v>
      </c>
      <c r="F2" s="10">
        <f t="shared" ref="F2:F13" si="4">ROUND((E2/B2),0)</f>
        <v>24545</v>
      </c>
      <c r="G2" s="10">
        <f t="shared" ref="G2:G13" si="5">ROUND((E2/C2),0)</f>
        <v>20455</v>
      </c>
      <c r="H2" s="10">
        <f t="shared" ref="H2:H13" si="6">ROUND((E2/D2),0)</f>
        <v>17045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550</v>
      </c>
      <c r="R2" s="2">
        <v>13500000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443.33333333333337</v>
      </c>
      <c r="C3" s="4">
        <f t="shared" ref="C3:C15" si="9">B3*1.2</f>
        <v>532</v>
      </c>
      <c r="D3" s="4">
        <f t="shared" si="2"/>
        <v>638.4</v>
      </c>
      <c r="E3" s="5">
        <f t="shared" si="3"/>
        <v>14700000</v>
      </c>
      <c r="F3" s="10">
        <f t="shared" si="4"/>
        <v>33158</v>
      </c>
      <c r="G3" s="10">
        <f t="shared" si="5"/>
        <v>27632</v>
      </c>
      <c r="H3" s="10">
        <f t="shared" si="6"/>
        <v>23026</v>
      </c>
      <c r="I3" s="4" t="e">
        <f>#REF!</f>
        <v>#REF!</v>
      </c>
      <c r="J3" s="4" t="str">
        <f t="shared" si="7"/>
        <v>27.02.24</v>
      </c>
      <c r="O3">
        <v>0</v>
      </c>
      <c r="P3">
        <v>532</v>
      </c>
      <c r="Q3">
        <f>P3/1.2</f>
        <v>443.33333333333337</v>
      </c>
      <c r="R3" s="2">
        <v>14700000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612.20249999999999</v>
      </c>
      <c r="C4" s="4">
        <f t="shared" si="9"/>
        <v>734.64299999999992</v>
      </c>
      <c r="D4" s="4">
        <f t="shared" si="2"/>
        <v>881.57159999999988</v>
      </c>
      <c r="E4" s="5">
        <f t="shared" si="3"/>
        <v>18000000</v>
      </c>
      <c r="F4" s="10">
        <f t="shared" si="4"/>
        <v>29402</v>
      </c>
      <c r="G4" s="14">
        <f t="shared" si="5"/>
        <v>24502</v>
      </c>
      <c r="H4" s="10">
        <f t="shared" si="6"/>
        <v>20418</v>
      </c>
      <c r="I4" s="4" t="e">
        <f>#REF!</f>
        <v>#REF!</v>
      </c>
      <c r="J4" s="4" t="str">
        <f t="shared" si="7"/>
        <v>21.02.24</v>
      </c>
      <c r="O4">
        <v>0</v>
      </c>
      <c r="P4">
        <f>68.25*10.764</f>
        <v>734.64299999999992</v>
      </c>
      <c r="Q4">
        <f t="shared" ref="Q4:Q12" si="10">P4/1.2</f>
        <v>612.20249999999999</v>
      </c>
      <c r="R4" s="2">
        <v>18000000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358.33333333333337</v>
      </c>
      <c r="C5" s="4">
        <f t="shared" si="9"/>
        <v>430.00000000000006</v>
      </c>
      <c r="D5" s="4">
        <f t="shared" si="2"/>
        <v>516</v>
      </c>
      <c r="E5" s="5">
        <f t="shared" si="3"/>
        <v>10000000</v>
      </c>
      <c r="F5" s="10">
        <f t="shared" si="4"/>
        <v>27907</v>
      </c>
      <c r="G5" s="10">
        <f t="shared" si="5"/>
        <v>23256</v>
      </c>
      <c r="H5" s="10">
        <f t="shared" si="6"/>
        <v>19380</v>
      </c>
      <c r="I5" s="4" t="e">
        <f>#REF!</f>
        <v>#REF!</v>
      </c>
      <c r="J5" s="4" t="str">
        <f t="shared" si="7"/>
        <v>15.01.24</v>
      </c>
      <c r="O5">
        <v>0</v>
      </c>
      <c r="P5">
        <v>430</v>
      </c>
      <c r="Q5">
        <f t="shared" si="10"/>
        <v>358.33333333333337</v>
      </c>
      <c r="R5" s="2">
        <v>10000000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395.93579999999997</v>
      </c>
      <c r="C6" s="4">
        <f t="shared" si="9"/>
        <v>475.12295999999992</v>
      </c>
      <c r="D6" s="4">
        <f t="shared" si="2"/>
        <v>570.14755199999991</v>
      </c>
      <c r="E6" s="5">
        <f t="shared" si="3"/>
        <v>11500000</v>
      </c>
      <c r="F6" s="10">
        <f t="shared" si="4"/>
        <v>29045</v>
      </c>
      <c r="G6" s="14">
        <f t="shared" si="5"/>
        <v>24204</v>
      </c>
      <c r="H6" s="10">
        <f t="shared" si="6"/>
        <v>20170</v>
      </c>
      <c r="I6" s="4" t="e">
        <f>#REF!</f>
        <v>#REF!</v>
      </c>
      <c r="J6" s="4" t="str">
        <f t="shared" si="7"/>
        <v>27.02.24</v>
      </c>
      <c r="O6">
        <v>0</v>
      </c>
      <c r="P6">
        <f>44.14*10.764</f>
        <v>475.12295999999998</v>
      </c>
      <c r="Q6">
        <f t="shared" si="10"/>
        <v>395.93579999999997</v>
      </c>
      <c r="R6" s="2">
        <v>11500000</v>
      </c>
      <c r="S6" s="8" t="s">
        <v>17</v>
      </c>
      <c r="T6" s="8"/>
    </row>
    <row r="7" spans="1:20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5">
        <f t="shared" si="3"/>
        <v>18000000</v>
      </c>
      <c r="F7" s="10">
        <f t="shared" si="4"/>
        <v>32727</v>
      </c>
      <c r="G7" s="14">
        <f t="shared" si="5"/>
        <v>27273</v>
      </c>
      <c r="H7" s="10">
        <f t="shared" si="6"/>
        <v>22727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550</v>
      </c>
      <c r="R7" s="2">
        <v>18000000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525</v>
      </c>
      <c r="C8" s="4">
        <f t="shared" si="9"/>
        <v>630</v>
      </c>
      <c r="D8" s="4">
        <f t="shared" si="2"/>
        <v>756</v>
      </c>
      <c r="E8" s="5">
        <f t="shared" si="3"/>
        <v>17000000</v>
      </c>
      <c r="F8" s="10">
        <f t="shared" si="4"/>
        <v>32381</v>
      </c>
      <c r="G8" s="10">
        <f t="shared" si="5"/>
        <v>26984</v>
      </c>
      <c r="H8" s="10">
        <f t="shared" si="6"/>
        <v>22487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525</v>
      </c>
      <c r="R8" s="2">
        <v>17000000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466.66666666666669</v>
      </c>
      <c r="C9" s="4">
        <f t="shared" si="9"/>
        <v>560</v>
      </c>
      <c r="D9" s="4">
        <f t="shared" si="2"/>
        <v>672</v>
      </c>
      <c r="E9" s="5">
        <f t="shared" si="3"/>
        <v>20000000</v>
      </c>
      <c r="F9" s="10">
        <f t="shared" si="4"/>
        <v>42857</v>
      </c>
      <c r="G9" s="10">
        <f t="shared" si="5"/>
        <v>35714</v>
      </c>
      <c r="H9" s="10">
        <f t="shared" si="6"/>
        <v>29762</v>
      </c>
      <c r="I9" s="4" t="e">
        <f>#REF!</f>
        <v>#REF!</v>
      </c>
      <c r="J9" s="4">
        <f t="shared" si="7"/>
        <v>0</v>
      </c>
      <c r="O9">
        <v>0</v>
      </c>
      <c r="P9">
        <v>560</v>
      </c>
      <c r="Q9">
        <f>P9/1.2</f>
        <v>466.66666666666669</v>
      </c>
      <c r="R9" s="2">
        <v>20000000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450</v>
      </c>
      <c r="C10" s="4">
        <f t="shared" si="9"/>
        <v>540</v>
      </c>
      <c r="D10" s="4">
        <f t="shared" si="2"/>
        <v>648</v>
      </c>
      <c r="E10" s="5">
        <f t="shared" si="3"/>
        <v>17000000</v>
      </c>
      <c r="F10" s="10">
        <f t="shared" si="4"/>
        <v>37778</v>
      </c>
      <c r="G10" s="10">
        <f t="shared" si="5"/>
        <v>31481</v>
      </c>
      <c r="H10" s="10">
        <f t="shared" si="6"/>
        <v>26235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450</v>
      </c>
      <c r="R10" s="2">
        <v>17000000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362.5</v>
      </c>
      <c r="C11" s="4">
        <f t="shared" si="9"/>
        <v>435</v>
      </c>
      <c r="D11" s="4">
        <f t="shared" si="2"/>
        <v>522</v>
      </c>
      <c r="E11" s="5">
        <f t="shared" si="3"/>
        <v>16000000</v>
      </c>
      <c r="F11" s="10">
        <f t="shared" si="4"/>
        <v>44138</v>
      </c>
      <c r="G11" s="10">
        <f t="shared" si="5"/>
        <v>36782</v>
      </c>
      <c r="H11" s="10">
        <f t="shared" si="6"/>
        <v>30651</v>
      </c>
      <c r="I11" s="4" t="e">
        <f>#REF!</f>
        <v>#REF!</v>
      </c>
      <c r="J11" s="4">
        <f t="shared" si="7"/>
        <v>0</v>
      </c>
      <c r="O11">
        <v>0</v>
      </c>
      <c r="P11">
        <v>435</v>
      </c>
      <c r="Q11">
        <f t="shared" si="10"/>
        <v>362.5</v>
      </c>
      <c r="R11" s="2">
        <v>16000000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465</v>
      </c>
      <c r="C12" s="4">
        <f t="shared" si="9"/>
        <v>558</v>
      </c>
      <c r="D12" s="4">
        <f t="shared" si="2"/>
        <v>669.6</v>
      </c>
      <c r="E12" s="5">
        <f t="shared" si="3"/>
        <v>13000000</v>
      </c>
      <c r="F12" s="10">
        <f t="shared" si="4"/>
        <v>27957</v>
      </c>
      <c r="G12" s="10">
        <f t="shared" si="5"/>
        <v>23297</v>
      </c>
      <c r="H12" s="10">
        <f t="shared" si="6"/>
        <v>19415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465</v>
      </c>
      <c r="R12" s="2">
        <v>13000000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450</v>
      </c>
      <c r="C13" s="4">
        <f t="shared" si="9"/>
        <v>540</v>
      </c>
      <c r="D13" s="4">
        <f t="shared" si="2"/>
        <v>648</v>
      </c>
      <c r="E13" s="5">
        <f t="shared" si="3"/>
        <v>16000000</v>
      </c>
      <c r="F13" s="10">
        <f t="shared" si="4"/>
        <v>35556</v>
      </c>
      <c r="G13" s="14">
        <f t="shared" si="5"/>
        <v>29630</v>
      </c>
      <c r="H13" s="10">
        <f t="shared" si="6"/>
        <v>24691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450</v>
      </c>
      <c r="R13" s="2">
        <v>16000000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8" spans="7:24" x14ac:dyDescent="0.25">
      <c r="H18" t="s">
        <v>13</v>
      </c>
    </row>
    <row r="20" spans="7:24" x14ac:dyDescent="0.25">
      <c r="G20">
        <f>I20/1.2</f>
        <v>370.83333333333337</v>
      </c>
      <c r="H20" t="s">
        <v>14</v>
      </c>
      <c r="I20">
        <v>445</v>
      </c>
      <c r="J20">
        <f>41.35*10.764</f>
        <v>445.09139999999996</v>
      </c>
    </row>
    <row r="21" spans="7:24" x14ac:dyDescent="0.25">
      <c r="H21" t="s">
        <v>15</v>
      </c>
      <c r="I21">
        <v>25500</v>
      </c>
    </row>
    <row r="22" spans="7:24" x14ac:dyDescent="0.25">
      <c r="G22" s="6"/>
      <c r="H22" s="6" t="s">
        <v>16</v>
      </c>
      <c r="I22">
        <f>I21*I20</f>
        <v>11347500</v>
      </c>
      <c r="P22" t="s">
        <v>20</v>
      </c>
    </row>
    <row r="23" spans="7:24" x14ac:dyDescent="0.25">
      <c r="P23">
        <v>9.31</v>
      </c>
      <c r="Q23">
        <v>14.41</v>
      </c>
      <c r="R23">
        <f>Q23*P23</f>
        <v>134.15710000000001</v>
      </c>
    </row>
    <row r="24" spans="7:24" x14ac:dyDescent="0.25">
      <c r="P24" s="11">
        <v>5.86</v>
      </c>
      <c r="Q24" s="11">
        <v>4.47</v>
      </c>
      <c r="R24">
        <f t="shared" ref="R24:R31" si="20">Q24*P24</f>
        <v>26.194199999999999</v>
      </c>
      <c r="T24" s="11"/>
      <c r="U24" s="11"/>
      <c r="V24" s="11"/>
      <c r="W24" s="11"/>
      <c r="X24" s="11"/>
    </row>
    <row r="25" spans="7:24" x14ac:dyDescent="0.25">
      <c r="H25" t="s">
        <v>21</v>
      </c>
      <c r="P25" s="11">
        <v>5.55</v>
      </c>
      <c r="Q25" s="11">
        <v>3.22</v>
      </c>
      <c r="R25">
        <f t="shared" si="20"/>
        <v>17.871000000000002</v>
      </c>
      <c r="T25" s="11"/>
      <c r="U25" s="11"/>
      <c r="V25" s="11"/>
      <c r="W25" s="11"/>
      <c r="X25" s="11"/>
    </row>
    <row r="26" spans="7:24" x14ac:dyDescent="0.25">
      <c r="H26" t="s">
        <v>22</v>
      </c>
      <c r="P26" s="11">
        <v>3.27</v>
      </c>
      <c r="Q26" s="13">
        <v>6.22</v>
      </c>
      <c r="R26">
        <f t="shared" si="20"/>
        <v>20.339399999999998</v>
      </c>
      <c r="T26" s="13"/>
      <c r="U26" s="13"/>
      <c r="V26" s="11"/>
      <c r="W26" s="11"/>
      <c r="X26" s="11"/>
    </row>
    <row r="27" spans="7:24" x14ac:dyDescent="0.25">
      <c r="H27" t="s">
        <v>23</v>
      </c>
      <c r="P27" s="11">
        <v>9.2200000000000006</v>
      </c>
      <c r="Q27" s="11">
        <v>11.68</v>
      </c>
      <c r="R27">
        <f t="shared" si="20"/>
        <v>107.6896</v>
      </c>
      <c r="T27" s="11"/>
      <c r="U27" s="11"/>
      <c r="V27" s="11"/>
      <c r="W27" s="11"/>
      <c r="X27" s="11"/>
    </row>
    <row r="28" spans="7:24" x14ac:dyDescent="0.25">
      <c r="P28" s="11">
        <v>9.02</v>
      </c>
      <c r="Q28" s="11">
        <v>7.64</v>
      </c>
      <c r="R28">
        <f t="shared" si="20"/>
        <v>68.91279999999999</v>
      </c>
      <c r="T28" s="11"/>
      <c r="U28" s="11"/>
      <c r="V28" s="11"/>
      <c r="W28" s="11"/>
      <c r="X28" s="11"/>
    </row>
    <row r="29" spans="7:24" x14ac:dyDescent="0.25">
      <c r="P29" s="11">
        <v>4.87</v>
      </c>
      <c r="Q29" s="11">
        <v>6.08</v>
      </c>
      <c r="R29">
        <f t="shared" si="20"/>
        <v>29.6096</v>
      </c>
      <c r="T29" s="12"/>
      <c r="U29" s="12"/>
      <c r="V29" s="11"/>
      <c r="W29" s="11"/>
      <c r="X29" s="11"/>
    </row>
    <row r="30" spans="7:24" x14ac:dyDescent="0.25">
      <c r="P30" s="11">
        <v>2.39</v>
      </c>
      <c r="Q30" s="11">
        <v>1.49</v>
      </c>
      <c r="R30">
        <f t="shared" si="20"/>
        <v>3.5611000000000002</v>
      </c>
      <c r="T30" s="11"/>
      <c r="U30" s="11"/>
      <c r="V30" s="11"/>
      <c r="W30" s="11"/>
      <c r="X30" s="11"/>
    </row>
    <row r="31" spans="7:24" x14ac:dyDescent="0.25">
      <c r="P31" s="11"/>
      <c r="Q31" s="11">
        <f>SUM(Q23:Q30)</f>
        <v>55.21</v>
      </c>
      <c r="R31">
        <f t="shared" si="20"/>
        <v>0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SUM(R23:R31)</f>
        <v>408.33480000000003</v>
      </c>
      <c r="S32">
        <v>29000</v>
      </c>
      <c r="T32" s="11">
        <f>S32*R32</f>
        <v>11841709.200000001</v>
      </c>
      <c r="U32" s="11"/>
      <c r="V32" s="11"/>
      <c r="W32" s="11"/>
      <c r="X32" s="11"/>
    </row>
    <row r="33" spans="16:24" x14ac:dyDescent="0.25">
      <c r="P33" s="11"/>
      <c r="Q33" s="11"/>
      <c r="R33" s="11">
        <f>I20/R32</f>
        <v>1.0897920040123936</v>
      </c>
      <c r="S33" s="6"/>
      <c r="T33" s="11">
        <f>T32/I20</f>
        <v>26610.582471910115</v>
      </c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2024-09-24T05:23:11Z</dcterms:modified>
</cp:coreProperties>
</file>