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Sanjay Janardan Deshmukh - SBI\"/>
    </mc:Choice>
  </mc:AlternateContent>
  <xr:revisionPtr revIDLastSave="0" documentId="13_ncr:1_{4CA644D0-CAA6-4284-B63B-4BFD7549F4C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11" i="19" l="1"/>
  <c r="W10" i="15"/>
  <c r="T8" i="19" l="1"/>
  <c r="X14" i="18"/>
  <c r="T20" i="17"/>
  <c r="U14" i="16"/>
  <c r="T14" i="16"/>
  <c r="T13" i="15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<sst xmlns="http://schemas.openxmlformats.org/spreadsheetml/2006/main" count="48" uniqueCount="42">
  <si>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</si>
  <si>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</si>
  <si>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</si>
  <si>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</si>
  <si>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</si>
  <si>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</si>
  <si>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</si>
  <si>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</si>
  <si>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</si>
  <si>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</si>
  <si>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</si>
  <si>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</si>
  <si>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</si>
  <si>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</si>
  <si>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</si>
  <si>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</si>
  <si>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</si>
  <si>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</si>
  <si>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</si>
  <si>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</si>
  <si>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</si>
  <si>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</si>
  <si>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</si>
  <si>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</si>
  <si>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</si>
  <si>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</si>
  <si>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</si>
  <si>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</si>
  <si>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</si>
  <si>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</si>
  <si>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</si>
  <si>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</si>
  <si>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</si>
  <si>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</si>
  <si>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</si>
  <si>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</si>
  <si>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</si>
  <si>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</si>
  <si>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</si>
  <si>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</si>
  <si>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</si>
  <si>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State Bank of India ( RACPC Sion ) - Sanjay Janardan Deshmukh And Dhanashree Sanjay Deshmukh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</si>
</sst>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161925</xdr:rowOff>
    </xdr:from>
    <xdr:to>
      <xdr:col>16</xdr:col>
      <xdr:colOff>1224</xdr:colOff>
      <xdr:row>34</xdr:row>
      <xdr:rowOff>181844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259727-FA4A-431A-B463-4C482FA4B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1075" y="161925"/>
          <a:ext cx="8773749" cy="62302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286981</xdr:colOff>
      <xdr:row>46</xdr:row>
      <xdr:rowOff>20116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054C18-618C-471B-BCC5-35FAD55AB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21381" cy="7640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248876</xdr:colOff>
      <xdr:row>38</xdr:row>
      <xdr:rowOff>124826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432A57-3692-4507-8CEA-ED3BAADA1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83276" cy="71733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37</xdr:row>
      <xdr:rowOff>10437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B6C62D-2CFF-4B79-91D0-CFBD45176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65350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391771</xdr:colOff>
      <xdr:row>44</xdr:row>
      <xdr:rowOff>67668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319022-F963-4905-9035-C6497BFC0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26171" cy="71161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191718</xdr:colOff>
      <xdr:row>40</xdr:row>
      <xdr:rowOff>124906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F0719C-1B8F-4670-8513-0012EC50E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26118" cy="774490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38</xdr:row>
      <xdr:rowOff>172458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4E254D-06C4-40F6-9776-00B4FE6BC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72209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1"/>
  <sheetViews>
    <sheetView tabSelected="1" zoomScaleNormal="100" workbookViewId="0">
      <selection activeCell="H11" sqref="H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s="47" customFormat="1" x14ac:dyDescent="0.25">
      <c r="A3" s="45">
        <f t="shared" ref="A3:A14" si="0">N3</f>
        <v>0</v>
      </c>
      <c r="B3" s="45">
        <f t="shared" ref="B3:B14" si="1">Q3</f>
        <v>395</v>
      </c>
      <c r="C3" s="45">
        <f>B3*1.2</f>
        <v>474</v>
      </c>
      <c r="D3" s="45">
        <f t="shared" ref="D3:D14" si="2">C3*1.2</f>
        <v>568.79999999999995</v>
      </c>
      <c r="E3" s="46">
        <f t="shared" ref="E3:E14" si="3">R3</f>
        <v>4440600</v>
      </c>
      <c r="F3" s="45">
        <f t="shared" ref="F3:F14" si="4">ROUND((E3/B3),0)</f>
        <v>11242</v>
      </c>
      <c r="G3" s="45">
        <f t="shared" ref="G3:G14" si="5">ROUND((E3/C3),0)</f>
        <v>9368</v>
      </c>
      <c r="H3" s="45">
        <f t="shared" ref="H3:H14" si="6">ROUND((E3/D3),0)</f>
        <v>7807</v>
      </c>
      <c r="I3" s="45" t="e">
        <f>#REF!</f>
        <v>#REF!</v>
      </c>
      <c r="J3" s="45">
        <f t="shared" ref="J3:J14" si="7">S3</f>
        <v>0</v>
      </c>
      <c r="O3" s="47">
        <v>0</v>
      </c>
      <c r="P3" s="47">
        <f t="shared" ref="P3:Q14" si="8">O3/1.2</f>
        <v>0</v>
      </c>
      <c r="Q3" s="47">
        <v>395</v>
      </c>
      <c r="R3" s="48">
        <v>4440600</v>
      </c>
    </row>
    <row r="4" spans="1:20" x14ac:dyDescent="0.25">
      <c r="A4" s="4">
        <f t="shared" ref="A4:A9" si="9">N4</f>
        <v>0</v>
      </c>
      <c r="B4" s="4">
        <f t="shared" ref="B4:B9" si="10">Q4</f>
        <v>564</v>
      </c>
      <c r="C4" s="4">
        <f t="shared" ref="C4:C9" si="11">B4*1.2</f>
        <v>676.8</v>
      </c>
      <c r="D4" s="4">
        <f t="shared" ref="D4:D9" si="12">C4*1.2</f>
        <v>812.16</v>
      </c>
      <c r="E4" s="5">
        <f t="shared" ref="E4:E9" si="13">R4</f>
        <v>6000000</v>
      </c>
      <c r="F4" s="9">
        <f t="shared" ref="F4:F9" si="14">ROUND((E4/B4),0)</f>
        <v>10638</v>
      </c>
      <c r="G4" s="9">
        <f t="shared" ref="G4:G9" si="15">ROUND((E4/C4),0)</f>
        <v>8865</v>
      </c>
      <c r="H4" s="9">
        <f t="shared" ref="H4:H9" si="16">ROUND((E4/D4),0)</f>
        <v>7388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564</v>
      </c>
      <c r="R4" s="2">
        <v>6000000</v>
      </c>
    </row>
    <row r="5" spans="1:20" x14ac:dyDescent="0.25">
      <c r="A5" s="4">
        <f t="shared" si="9"/>
        <v>0</v>
      </c>
      <c r="B5" s="4">
        <f t="shared" si="10"/>
        <v>379</v>
      </c>
      <c r="C5" s="4">
        <f t="shared" si="11"/>
        <v>454.8</v>
      </c>
      <c r="D5" s="4">
        <f t="shared" si="12"/>
        <v>545.76</v>
      </c>
      <c r="E5" s="5">
        <f t="shared" si="13"/>
        <v>4000000</v>
      </c>
      <c r="F5" s="9">
        <f t="shared" si="14"/>
        <v>10554</v>
      </c>
      <c r="G5" s="9">
        <f t="shared" si="15"/>
        <v>8795</v>
      </c>
      <c r="H5" s="9">
        <f t="shared" si="16"/>
        <v>7329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379</v>
      </c>
      <c r="R5" s="2">
        <v>4000000</v>
      </c>
    </row>
    <row r="6" spans="1:20" x14ac:dyDescent="0.25">
      <c r="A6" s="4">
        <f t="shared" si="9"/>
        <v>0</v>
      </c>
      <c r="B6" s="4">
        <f t="shared" si="10"/>
        <v>379</v>
      </c>
      <c r="C6" s="4">
        <f t="shared" si="11"/>
        <v>454.8</v>
      </c>
      <c r="D6" s="4">
        <f t="shared" si="12"/>
        <v>545.76</v>
      </c>
      <c r="E6" s="5">
        <f t="shared" si="13"/>
        <v>4000000</v>
      </c>
      <c r="F6" s="9">
        <f t="shared" si="14"/>
        <v>10554</v>
      </c>
      <c r="G6" s="9">
        <f t="shared" si="15"/>
        <v>8795</v>
      </c>
      <c r="H6" s="9">
        <f t="shared" si="16"/>
        <v>7329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379</v>
      </c>
      <c r="R6" s="2">
        <v>4000000</v>
      </c>
    </row>
    <row r="7" spans="1:20" s="47" customFormat="1" x14ac:dyDescent="0.25">
      <c r="A7" s="45">
        <f t="shared" si="9"/>
        <v>0</v>
      </c>
      <c r="B7" s="45">
        <f t="shared" si="10"/>
        <v>377</v>
      </c>
      <c r="C7" s="45">
        <f t="shared" si="11"/>
        <v>452.4</v>
      </c>
      <c r="D7" s="45">
        <f t="shared" si="12"/>
        <v>542.88</v>
      </c>
      <c r="E7" s="46">
        <f t="shared" si="13"/>
        <v>4417000</v>
      </c>
      <c r="F7" s="45">
        <f t="shared" si="14"/>
        <v>11716</v>
      </c>
      <c r="G7" s="45">
        <f t="shared" si="15"/>
        <v>9763</v>
      </c>
      <c r="H7" s="45">
        <f t="shared" si="16"/>
        <v>8136</v>
      </c>
      <c r="I7" s="45" t="e">
        <f>#REF!</f>
        <v>#REF!</v>
      </c>
      <c r="J7" s="45">
        <f t="shared" si="17"/>
        <v>0</v>
      </c>
      <c r="O7" s="47">
        <v>0</v>
      </c>
      <c r="P7" s="47">
        <f t="shared" si="18"/>
        <v>0</v>
      </c>
      <c r="Q7" s="47">
        <v>377</v>
      </c>
      <c r="R7" s="48">
        <v>4417000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s="47" customFormat="1" x14ac:dyDescent="0.25">
      <c r="A16" s="45">
        <f t="shared" ref="A16:A28" si="32">N16</f>
        <v>0</v>
      </c>
      <c r="B16" s="45">
        <f t="shared" ref="B16:B28" si="33">Q16</f>
        <v>322</v>
      </c>
      <c r="C16" s="45">
        <f>B16*1.2</f>
        <v>386.4</v>
      </c>
      <c r="D16" s="45">
        <f t="shared" ref="D16:D28" si="34">C16*1.2</f>
        <v>463.67999999999995</v>
      </c>
      <c r="E16" s="46">
        <f t="shared" ref="E16:E28" si="35">R16</f>
        <v>4470000</v>
      </c>
      <c r="F16" s="45">
        <f t="shared" ref="F16:F28" si="36">ROUND((E16/B16),0)</f>
        <v>13882</v>
      </c>
      <c r="G16" s="45">
        <f t="shared" ref="G16:G28" si="37">ROUND((E16/C16),0)</f>
        <v>11568</v>
      </c>
      <c r="H16" s="45">
        <f t="shared" ref="H16:H28" si="38">ROUND((E16/D16),0)</f>
        <v>9640</v>
      </c>
      <c r="I16" s="45" t="e">
        <f>#REF!</f>
        <v>#REF!</v>
      </c>
      <c r="J16" s="45">
        <f t="shared" ref="J16:J28" si="39">S16</f>
        <v>0</v>
      </c>
      <c r="O16" s="47">
        <v>0</v>
      </c>
      <c r="P16" s="47">
        <f t="shared" ref="P16:Q28" si="40">O16/1.2</f>
        <v>0</v>
      </c>
      <c r="Q16" s="47">
        <v>322</v>
      </c>
      <c r="R16" s="48">
        <v>4470000</v>
      </c>
    </row>
    <row r="17" spans="1:24" s="47" customFormat="1" x14ac:dyDescent="0.25">
      <c r="A17" s="45">
        <f t="shared" si="32"/>
        <v>0</v>
      </c>
      <c r="B17" s="45">
        <f t="shared" si="33"/>
        <v>450</v>
      </c>
      <c r="C17" s="45">
        <f t="shared" ref="C17:C28" si="41">B17*1.2</f>
        <v>540</v>
      </c>
      <c r="D17" s="45">
        <f t="shared" si="34"/>
        <v>648</v>
      </c>
      <c r="E17" s="46">
        <f t="shared" si="35"/>
        <v>6200000</v>
      </c>
      <c r="F17" s="45">
        <f t="shared" si="36"/>
        <v>13778</v>
      </c>
      <c r="G17" s="45">
        <f t="shared" si="37"/>
        <v>11481</v>
      </c>
      <c r="H17" s="45">
        <f t="shared" si="38"/>
        <v>9568</v>
      </c>
      <c r="I17" s="45" t="e">
        <f>#REF!</f>
        <v>#REF!</v>
      </c>
      <c r="J17" s="45">
        <f t="shared" si="39"/>
        <v>0</v>
      </c>
      <c r="O17" s="47">
        <v>0</v>
      </c>
      <c r="P17" s="47">
        <f t="shared" si="40"/>
        <v>0</v>
      </c>
      <c r="Q17" s="47">
        <v>450</v>
      </c>
      <c r="R17" s="48">
        <v>6200000</v>
      </c>
    </row>
    <row r="18" spans="1:24" x14ac:dyDescent="0.25">
      <c r="A18" s="4">
        <f t="shared" si="32"/>
        <v>0</v>
      </c>
      <c r="B18" s="4">
        <f t="shared" si="33"/>
        <v>0</v>
      </c>
      <c r="C18" s="4">
        <f t="shared" si="41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13500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11000</v>
      </c>
      <c r="X31" s="22"/>
    </row>
    <row r="32" spans="1:24" ht="15.75" x14ac:dyDescent="0.25">
      <c r="E32" t="s">
        <v>40</v>
      </c>
      <c r="F32" s="7">
        <v>35.24</v>
      </c>
      <c r="G32" s="6">
        <f>F32*10.764</f>
        <v>379.32335999999998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4" ht="15.75" x14ac:dyDescent="0.25">
      <c r="S33" s="10"/>
      <c r="T33" s="10"/>
      <c r="U33" s="17" t="s">
        <v>17</v>
      </c>
      <c r="V33" s="23"/>
      <c r="W33" s="24">
        <f>X33-X34</f>
        <v>-2</v>
      </c>
      <c r="X33" s="25">
        <v>2024</v>
      </c>
    </row>
    <row r="34" spans="15:24" ht="15.75" x14ac:dyDescent="0.25">
      <c r="S34" s="10"/>
      <c r="T34" s="10"/>
      <c r="U34" s="17" t="s">
        <v>18</v>
      </c>
      <c r="V34" s="23"/>
      <c r="W34" s="24">
        <f>W35-W33</f>
        <v>62</v>
      </c>
      <c r="X34" s="41">
        <v>2026</v>
      </c>
    </row>
    <row r="35" spans="15:24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4" ht="39" customHeight="1" x14ac:dyDescent="0.25">
      <c r="P36" s="43" t="s">
        <v>41</v>
      </c>
      <c r="Q36" s="43"/>
      <c r="R36" s="43"/>
      <c r="S36" s="43"/>
      <c r="T36" s="44"/>
      <c r="U36" s="21" t="s">
        <v>20</v>
      </c>
      <c r="V36" s="23"/>
      <c r="W36" s="24">
        <f>90*W33/W35</f>
        <v>-3</v>
      </c>
      <c r="X36" s="24"/>
    </row>
    <row r="37" spans="15:24" ht="15.75" x14ac:dyDescent="0.25">
      <c r="U37" s="17"/>
      <c r="V37" s="26"/>
      <c r="W37" s="27">
        <v>0</v>
      </c>
      <c r="X37" s="27"/>
    </row>
    <row r="38" spans="15:24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15:24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4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11000</v>
      </c>
      <c r="X40" s="22"/>
    </row>
    <row r="41" spans="15:24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4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13500</v>
      </c>
      <c r="X42" s="22"/>
    </row>
    <row r="43" spans="15:24" ht="15.75" x14ac:dyDescent="0.25">
      <c r="S43" s="10"/>
      <c r="T43" s="10"/>
      <c r="U43" s="23"/>
      <c r="V43" s="23"/>
      <c r="W43" s="24"/>
      <c r="X43" s="24"/>
    </row>
    <row r="44" spans="15:24" ht="15.75" x14ac:dyDescent="0.25">
      <c r="S44" s="10"/>
      <c r="T44" s="10"/>
      <c r="U44" s="28" t="s">
        <v>38</v>
      </c>
      <c r="V44" s="30"/>
      <c r="W44" s="25">
        <v>379</v>
      </c>
      <c r="X44" s="24"/>
    </row>
    <row r="45" spans="15:24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5116500</v>
      </c>
      <c r="X45" s="33"/>
    </row>
    <row r="46" spans="15:24" ht="15.75" x14ac:dyDescent="0.25">
      <c r="S46" s="11"/>
      <c r="T46" s="10"/>
      <c r="U46" s="17" t="s">
        <v>25</v>
      </c>
      <c r="V46" s="23"/>
      <c r="W46" s="34">
        <f>W45*0.98</f>
        <v>5014170</v>
      </c>
      <c r="X46" s="35"/>
    </row>
    <row r="47" spans="15:24" ht="15.75" x14ac:dyDescent="0.25">
      <c r="S47" s="10"/>
      <c r="T47" s="10"/>
      <c r="U47" s="17" t="s">
        <v>26</v>
      </c>
      <c r="V47" s="23"/>
      <c r="W47" s="34">
        <f>W45*0.8</f>
        <v>4093200</v>
      </c>
      <c r="X47" s="34"/>
    </row>
    <row r="48" spans="15:24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947500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10659.375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12" sqref="S1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19" sqref="T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W13"/>
  <sheetViews>
    <sheetView zoomScaleNormal="100" workbookViewId="0">
      <selection activeCell="W22" sqref="W22"/>
    </sheetView>
  </sheetViews>
  <sheetFormatPr defaultRowHeight="15" x14ac:dyDescent="0.25"/>
  <cols>
    <col min="23" max="23" width="26" customWidth="1"/>
  </cols>
  <sheetData>
    <row r="2" spans="1:23" x14ac:dyDescent="0.25">
      <c r="A2" s="6"/>
    </row>
    <row r="7" spans="1:23" x14ac:dyDescent="0.25">
      <c r="W7">
        <v>4380000</v>
      </c>
    </row>
    <row r="8" spans="1:23" x14ac:dyDescent="0.25">
      <c r="W8">
        <v>30600</v>
      </c>
    </row>
    <row r="9" spans="1:23" x14ac:dyDescent="0.25">
      <c r="W9">
        <v>30000</v>
      </c>
    </row>
    <row r="10" spans="1:23" x14ac:dyDescent="0.25">
      <c r="W10">
        <f>SUM(W7:W9)</f>
        <v>4440600</v>
      </c>
    </row>
    <row r="13" spans="1:23" x14ac:dyDescent="0.25">
      <c r="S13">
        <v>36.698</v>
      </c>
      <c r="T13">
        <f>S13*10.764</f>
        <v>395.01727199999999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T12:U19"/>
  <sheetViews>
    <sheetView zoomScaleNormal="100" workbookViewId="0">
      <selection activeCell="U15" sqref="U15"/>
    </sheetView>
  </sheetViews>
  <sheetFormatPr defaultRowHeight="15" x14ac:dyDescent="0.25"/>
  <sheetData>
    <row r="12" spans="20:21" x14ac:dyDescent="0.25">
      <c r="T12">
        <v>50.521000000000001</v>
      </c>
    </row>
    <row r="13" spans="20:21" x14ac:dyDescent="0.25">
      <c r="T13">
        <v>1.85</v>
      </c>
    </row>
    <row r="14" spans="20:21" x14ac:dyDescent="0.25">
      <c r="T14">
        <f>SUM(T12:T13)</f>
        <v>52.371000000000002</v>
      </c>
      <c r="U14">
        <f>T14*10.764</f>
        <v>563.72144400000002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S20:T20"/>
  <sheetViews>
    <sheetView topLeftCell="A7" zoomScaleNormal="100" workbookViewId="0">
      <selection activeCell="T21" sqref="T21"/>
    </sheetView>
  </sheetViews>
  <sheetFormatPr defaultRowHeight="15" x14ac:dyDescent="0.25"/>
  <sheetData>
    <row r="20" spans="19:20" x14ac:dyDescent="0.25">
      <c r="S20">
        <v>35.24</v>
      </c>
      <c r="T20">
        <f>S20*10.764</f>
        <v>379.32335999999998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W14:X14"/>
  <sheetViews>
    <sheetView topLeftCell="F1" zoomScaleNormal="100" workbookViewId="0">
      <selection activeCell="X15" sqref="X15"/>
    </sheetView>
  </sheetViews>
  <sheetFormatPr defaultRowHeight="15" x14ac:dyDescent="0.25"/>
  <sheetData>
    <row r="14" spans="23:24" x14ac:dyDescent="0.25">
      <c r="W14">
        <v>35.24</v>
      </c>
      <c r="X14">
        <f>W14*10.764</f>
        <v>379.32335999999998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11"/>
  <sheetViews>
    <sheetView workbookViewId="0">
      <selection activeCell="W11" sqref="W11"/>
    </sheetView>
  </sheetViews>
  <sheetFormatPr defaultRowHeight="15" x14ac:dyDescent="0.25"/>
  <cols>
    <col min="23" max="23" width="17.42578125" customWidth="1"/>
  </cols>
  <sheetData>
    <row r="1" spans="1:23" x14ac:dyDescent="0.25">
      <c r="A1" s="6"/>
    </row>
    <row r="8" spans="1:23" x14ac:dyDescent="0.25">
      <c r="S8">
        <v>35.063000000000002</v>
      </c>
      <c r="T8">
        <f>S8*10.764</f>
        <v>377.41813200000001</v>
      </c>
      <c r="W8">
        <v>4100000</v>
      </c>
    </row>
    <row r="9" spans="1:23" x14ac:dyDescent="0.25">
      <c r="W9">
        <v>287000</v>
      </c>
    </row>
    <row r="10" spans="1:23" x14ac:dyDescent="0.25">
      <c r="W10">
        <v>30000</v>
      </c>
    </row>
    <row r="11" spans="1:23" x14ac:dyDescent="0.25">
      <c r="W11">
        <f>SUM(W8:W10)</f>
        <v>4417000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2024-09-25T08:42:16Z</dcterms:modified>
</cp:coreProperties>
</file>