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4\Ramesh Kumar Duggal - PNB - Approx\"/>
    </mc:Choice>
  </mc:AlternateContent>
  <xr:revisionPtr revIDLastSave="0" documentId="13_ncr:1_{DABE84B2-6F01-42AE-83F8-D1B8AECA05E7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Y47" i="4" l="1"/>
  <c r="Y46" i="4"/>
  <c r="W46" i="4"/>
  <c r="Y45" i="4"/>
  <c r="T19" i="17"/>
  <c r="S21" i="17"/>
  <c r="T14" i="16"/>
  <c r="S14" i="16"/>
  <c r="S13" i="16"/>
  <c r="T14" i="15"/>
  <c r="S14" i="15"/>
  <c r="S13" i="15"/>
  <c r="S16" i="14"/>
  <c r="U10" i="13"/>
  <c r="T12" i="13"/>
  <c r="H33" i="4"/>
  <c r="H32" i="4"/>
  <c r="G33" i="4"/>
  <c r="G32" i="4"/>
  <c r="G31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S41" i="4" l="1"/>
  <c r="W51" i="4" l="1"/>
  <c r="W47" i="4"/>
</calcChain>
</file>

<file path=xl/sharedStrings.xml><?xml version="1.0" encoding="utf-8"?>
<sst xmlns="http://schemas.openxmlformats.org/spreadsheetml/2006/main" count="51" uniqueCount="44">
  <si>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</si>
  <si>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</si>
  <si>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</si>
  <si>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</si>
  <si>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</si>
  <si>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</si>
  <si>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</si>
  <si>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</si>
  <si>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</si>
  <si>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</si>
  <si>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</si>
  <si>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</si>
  <si>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</si>
  <si>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</si>
  <si>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</si>
  <si>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</si>
  <si>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</si>
  <si>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</si>
  <si>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</si>
  <si>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</si>
  <si>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</si>
  <si>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</si>
  <si>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</si>
  <si>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</si>
  <si>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</si>
  <si>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</si>
  <si>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</si>
  <si>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</si>
  <si>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</si>
  <si>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</si>
  <si>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</si>
  <si>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</si>
  <si>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</si>
  <si>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</si>
  <si>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</si>
  <si>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</si>
  <si>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</si>
  <si>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</si>
  <si>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</si>
  <si>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Punjab National Bank ( Lokhandwala Branch ) - Ramesh Kumar Duggal, Neeru Ramesh Duggal,Mr. Riwaaz R. Duggal</t>
  </si>
  <si>
    <t>Agree CA</t>
  </si>
  <si>
    <t>OP</t>
  </si>
  <si>
    <t>As per OC</t>
  </si>
  <si>
    <t>5 Car Park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</si>
</sst>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35</xdr:row>
      <xdr:rowOff>96130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3522DF-13C7-408C-9991-2D59BA121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63064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401297</xdr:colOff>
      <xdr:row>40</xdr:row>
      <xdr:rowOff>153325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6B0C11-A3C2-42FE-A16A-B8F7051A8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35697" cy="66303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153612</xdr:colOff>
      <xdr:row>37</xdr:row>
      <xdr:rowOff>143852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B5B903-7614-486D-8D2C-174E33353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88012" cy="700185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42</xdr:row>
      <xdr:rowOff>1044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EECA76-0064-4FC1-B817-1D1587533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747816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210770</xdr:colOff>
      <xdr:row>39</xdr:row>
      <xdr:rowOff>162798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461DD5-DD30-4C4E-AD1C-89C647DC7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45170" cy="625879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229823</xdr:colOff>
      <xdr:row>40</xdr:row>
      <xdr:rowOff>67748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D37EF4-3986-4C80-B88C-415F30D74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64223" cy="768774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38</xdr:row>
      <xdr:rowOff>20036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34CBD0-65E9-4925-BEBB-9EE4506ED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706853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45</xdr:row>
      <xdr:rowOff>144065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0C264B-9D82-44F3-8DC2-B83D09277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8526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2" zoomScaleNormal="100" workbookViewId="0">
      <selection activeCell="Q44" sqref="Q4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3890</v>
      </c>
      <c r="C3" s="4">
        <f>B3*1.2</f>
        <v>4668</v>
      </c>
      <c r="D3" s="4">
        <f t="shared" ref="D3:D14" si="2">C3*1.2</f>
        <v>5601.5999999999995</v>
      </c>
      <c r="E3" s="5">
        <f t="shared" ref="E3:E14" si="3">R3</f>
        <v>281100000</v>
      </c>
      <c r="F3" s="9">
        <f t="shared" ref="F3:F14" si="4">ROUND((E3/B3),0)</f>
        <v>72262</v>
      </c>
      <c r="G3" s="9">
        <f t="shared" ref="G3:G14" si="5">ROUND((E3/C3),0)</f>
        <v>60219</v>
      </c>
      <c r="H3" s="9">
        <f t="shared" ref="H3:H14" si="6">ROUND((E3/D3),0)</f>
        <v>50182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3890</v>
      </c>
      <c r="R3" s="2">
        <v>281100000</v>
      </c>
    </row>
    <row r="4" spans="1:20" x14ac:dyDescent="0.25">
      <c r="A4" s="4">
        <f t="shared" ref="A4:A9" si="9">N4</f>
        <v>0</v>
      </c>
      <c r="B4" s="4">
        <f t="shared" ref="B4:B9" si="10">Q4</f>
        <v>3890</v>
      </c>
      <c r="C4" s="4">
        <f t="shared" ref="C4:C9" si="11">B4*1.2</f>
        <v>4668</v>
      </c>
      <c r="D4" s="4">
        <f t="shared" ref="D4:D9" si="12">C4*1.2</f>
        <v>5601.5999999999995</v>
      </c>
      <c r="E4" s="5">
        <f t="shared" ref="E4:E9" si="13">R4</f>
        <v>281100000</v>
      </c>
      <c r="F4" s="9">
        <f t="shared" ref="F4:F9" si="14">ROUND((E4/B4),0)</f>
        <v>72262</v>
      </c>
      <c r="G4" s="9">
        <f t="shared" ref="G4:G9" si="15">ROUND((E4/C4),0)</f>
        <v>60219</v>
      </c>
      <c r="H4" s="9">
        <f t="shared" ref="H4:H9" si="16">ROUND((E4/D4),0)</f>
        <v>50182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3890</v>
      </c>
      <c r="R4" s="2">
        <v>281100000</v>
      </c>
    </row>
    <row r="5" spans="1:20" x14ac:dyDescent="0.25">
      <c r="A5" s="4">
        <f t="shared" si="9"/>
        <v>0</v>
      </c>
      <c r="B5" s="4">
        <f t="shared" si="10"/>
        <v>4878</v>
      </c>
      <c r="C5" s="4">
        <f t="shared" si="11"/>
        <v>5853.5999999999995</v>
      </c>
      <c r="D5" s="4">
        <f t="shared" si="12"/>
        <v>7024.3199999999988</v>
      </c>
      <c r="E5" s="5">
        <f t="shared" si="13"/>
        <v>190000000</v>
      </c>
      <c r="F5" s="9">
        <f t="shared" si="14"/>
        <v>38950</v>
      </c>
      <c r="G5" s="9">
        <f t="shared" si="15"/>
        <v>32459</v>
      </c>
      <c r="H5" s="9">
        <f t="shared" si="16"/>
        <v>27049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4878</v>
      </c>
      <c r="R5" s="2">
        <v>190000000</v>
      </c>
    </row>
    <row r="6" spans="1:20" x14ac:dyDescent="0.25">
      <c r="A6" s="4">
        <f t="shared" si="9"/>
        <v>0</v>
      </c>
      <c r="B6" s="4">
        <f t="shared" si="10"/>
        <v>4803</v>
      </c>
      <c r="C6" s="4">
        <f t="shared" si="11"/>
        <v>5763.5999999999995</v>
      </c>
      <c r="D6" s="4">
        <f t="shared" si="12"/>
        <v>6916.3199999999988</v>
      </c>
      <c r="E6" s="5">
        <f t="shared" si="13"/>
        <v>200000000</v>
      </c>
      <c r="F6" s="9">
        <f t="shared" si="14"/>
        <v>41641</v>
      </c>
      <c r="G6" s="9">
        <f t="shared" si="15"/>
        <v>34701</v>
      </c>
      <c r="H6" s="9">
        <f t="shared" si="16"/>
        <v>28917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4803</v>
      </c>
      <c r="R6" s="2">
        <v>200000000</v>
      </c>
    </row>
    <row r="7" spans="1:20" x14ac:dyDescent="0.25">
      <c r="A7" s="4">
        <f t="shared" si="9"/>
        <v>0</v>
      </c>
      <c r="B7" s="4">
        <f t="shared" si="10"/>
        <v>3890</v>
      </c>
      <c r="C7" s="4">
        <f t="shared" si="11"/>
        <v>4668</v>
      </c>
      <c r="D7" s="4">
        <f t="shared" si="12"/>
        <v>5601.5999999999995</v>
      </c>
      <c r="E7" s="5">
        <f t="shared" si="13"/>
        <v>281100000</v>
      </c>
      <c r="F7" s="9">
        <f t="shared" si="14"/>
        <v>72262</v>
      </c>
      <c r="G7" s="9">
        <f t="shared" si="15"/>
        <v>60219</v>
      </c>
      <c r="H7" s="9">
        <f t="shared" si="16"/>
        <v>50182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3890</v>
      </c>
      <c r="R7" s="2">
        <v>281100000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ref="Q4:Q9" si="19">P8/1.2</f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7000</v>
      </c>
      <c r="C16" s="4">
        <f>B16*1.2</f>
        <v>8400</v>
      </c>
      <c r="D16" s="4">
        <f t="shared" ref="D16:D28" si="34">C16*1.2</f>
        <v>10080</v>
      </c>
      <c r="E16" s="5">
        <f t="shared" ref="E16:E28" si="35">R16</f>
        <v>280000000</v>
      </c>
      <c r="F16" s="9">
        <f t="shared" ref="F16:F28" si="36">ROUND((E16/B16),0)</f>
        <v>40000</v>
      </c>
      <c r="G16" s="9">
        <f t="shared" ref="G16:G28" si="37">ROUND((E16/C16),0)</f>
        <v>33333</v>
      </c>
      <c r="H16" s="9">
        <f t="shared" ref="H16:H28" si="38">ROUND((E16/D16),0)</f>
        <v>27778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7000</v>
      </c>
      <c r="R16" s="2">
        <v>280000000</v>
      </c>
    </row>
    <row r="17" spans="1:24" x14ac:dyDescent="0.25">
      <c r="A17" s="4">
        <f t="shared" si="32"/>
        <v>0</v>
      </c>
      <c r="B17" s="4">
        <f t="shared" si="33"/>
        <v>5250</v>
      </c>
      <c r="C17" s="4">
        <f t="shared" ref="C17:C28" si="41">B17*1.2</f>
        <v>6300</v>
      </c>
      <c r="D17" s="4">
        <f t="shared" si="34"/>
        <v>7560</v>
      </c>
      <c r="E17" s="5">
        <f t="shared" si="35"/>
        <v>250000000</v>
      </c>
      <c r="F17" s="9">
        <f t="shared" si="36"/>
        <v>47619</v>
      </c>
      <c r="G17" s="9">
        <f t="shared" si="37"/>
        <v>39683</v>
      </c>
      <c r="H17" s="9">
        <f t="shared" si="38"/>
        <v>33069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5250</v>
      </c>
      <c r="R17" s="2">
        <v>250000000</v>
      </c>
    </row>
    <row r="18" spans="1:24" x14ac:dyDescent="0.25">
      <c r="A18" s="4">
        <f t="shared" si="32"/>
        <v>0</v>
      </c>
      <c r="B18" s="4">
        <f t="shared" si="33"/>
        <v>7400</v>
      </c>
      <c r="C18" s="4">
        <f t="shared" si="41"/>
        <v>8880</v>
      </c>
      <c r="D18" s="4">
        <f t="shared" si="34"/>
        <v>10656</v>
      </c>
      <c r="E18" s="5">
        <f t="shared" si="35"/>
        <v>271200000</v>
      </c>
      <c r="F18" s="9">
        <f t="shared" si="36"/>
        <v>36649</v>
      </c>
      <c r="G18" s="9">
        <f t="shared" si="37"/>
        <v>30541</v>
      </c>
      <c r="H18" s="9">
        <f t="shared" si="38"/>
        <v>25450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7400</v>
      </c>
      <c r="R18" s="2">
        <v>271200000</v>
      </c>
    </row>
    <row r="19" spans="1:24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43000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40</v>
      </c>
      <c r="F31" s="7">
        <v>361.43</v>
      </c>
      <c r="G31">
        <f>F31*10.764</f>
        <v>3890.4325199999998</v>
      </c>
      <c r="S31" s="10"/>
      <c r="T31" s="10"/>
      <c r="U31" s="17" t="s">
        <v>15</v>
      </c>
      <c r="V31" s="18"/>
      <c r="W31" s="19">
        <f>W29-W30</f>
        <v>40500</v>
      </c>
      <c r="X31" s="22"/>
    </row>
    <row r="32" spans="1:24" ht="15.75" x14ac:dyDescent="0.25">
      <c r="E32" t="s">
        <v>41</v>
      </c>
      <c r="F32" s="7">
        <v>211.93</v>
      </c>
      <c r="G32">
        <f>F32*10.764</f>
        <v>2281.21452</v>
      </c>
      <c r="H32" s="6">
        <f>G32*0.4</f>
        <v>912.48580800000002</v>
      </c>
      <c r="S32" s="10"/>
      <c r="T32" s="10"/>
      <c r="U32" s="17" t="s">
        <v>16</v>
      </c>
      <c r="V32" s="18"/>
      <c r="W32" s="19">
        <f>W30</f>
        <v>2500</v>
      </c>
      <c r="X32" s="22"/>
    </row>
    <row r="33" spans="7:25" ht="15.75" x14ac:dyDescent="0.25">
      <c r="G33">
        <f>SUM(G31:G32)</f>
        <v>6171.6470399999998</v>
      </c>
      <c r="H33">
        <f>G31+H32</f>
        <v>4802.9183279999997</v>
      </c>
      <c r="S33" s="10"/>
      <c r="T33" s="10"/>
      <c r="U33" s="17" t="s">
        <v>17</v>
      </c>
      <c r="V33" s="23"/>
      <c r="W33" s="24">
        <f>X33-X34</f>
        <v>4</v>
      </c>
      <c r="X33" s="25">
        <v>2024</v>
      </c>
    </row>
    <row r="34" spans="7:25" ht="15.75" x14ac:dyDescent="0.25">
      <c r="S34" s="10"/>
      <c r="T34" s="10"/>
      <c r="U34" s="17" t="s">
        <v>18</v>
      </c>
      <c r="V34" s="23"/>
      <c r="W34" s="24">
        <f>W35-W33</f>
        <v>56</v>
      </c>
      <c r="X34" s="31">
        <v>2020</v>
      </c>
      <c r="Y34" t="s">
        <v>42</v>
      </c>
    </row>
    <row r="35" spans="7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7:25" ht="39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6</v>
      </c>
      <c r="X36" s="24"/>
    </row>
    <row r="37" spans="7:25" ht="15.75" x14ac:dyDescent="0.25">
      <c r="U37" s="17"/>
      <c r="V37" s="26"/>
      <c r="W37" s="27">
        <v>0</v>
      </c>
      <c r="X37" s="27"/>
    </row>
    <row r="38" spans="7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7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7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40500</v>
      </c>
      <c r="X40" s="22"/>
    </row>
    <row r="41" spans="7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7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43000</v>
      </c>
      <c r="X42" s="22"/>
    </row>
    <row r="43" spans="7:25" ht="15.75" x14ac:dyDescent="0.25">
      <c r="S43" s="10"/>
      <c r="T43" s="10"/>
      <c r="U43" s="23"/>
      <c r="V43" s="23"/>
      <c r="W43" s="24"/>
      <c r="X43" s="24"/>
    </row>
    <row r="44" spans="7:25" ht="15.75" x14ac:dyDescent="0.25">
      <c r="S44" s="10"/>
      <c r="T44" s="10"/>
      <c r="U44" s="28" t="s">
        <v>37</v>
      </c>
      <c r="V44" s="30"/>
      <c r="W44" s="25">
        <v>4803</v>
      </c>
      <c r="X44" s="24" t="s">
        <v>43</v>
      </c>
    </row>
    <row r="45" spans="7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206529000</v>
      </c>
      <c r="X45" s="33">
        <v>6000000</v>
      </c>
      <c r="Y45" s="15">
        <f>W45+X45</f>
        <v>212529000</v>
      </c>
    </row>
    <row r="46" spans="7:25" ht="15.75" x14ac:dyDescent="0.25">
      <c r="S46" s="11"/>
      <c r="T46" s="10"/>
      <c r="U46" s="17" t="s">
        <v>24</v>
      </c>
      <c r="V46" s="23"/>
      <c r="W46" s="34">
        <f>W45*0.95</f>
        <v>196202550</v>
      </c>
      <c r="X46" s="35"/>
      <c r="Y46" s="15">
        <f>Y45*0.95</f>
        <v>201902550</v>
      </c>
    </row>
    <row r="47" spans="7:25" ht="15.75" x14ac:dyDescent="0.25">
      <c r="S47" s="10"/>
      <c r="T47" s="10"/>
      <c r="U47" s="17" t="s">
        <v>25</v>
      </c>
      <c r="V47" s="23"/>
      <c r="W47" s="34">
        <f>W45*0.8</f>
        <v>165223200</v>
      </c>
      <c r="X47" s="34"/>
      <c r="Y47" s="15">
        <f>Y45*0.8</f>
        <v>170023200</v>
      </c>
    </row>
    <row r="48" spans="7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12007500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430268.75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0:U44"/>
  <sheetViews>
    <sheetView zoomScaleNormal="100" workbookViewId="0">
      <selection activeCell="U10" sqref="U10"/>
    </sheetView>
  </sheetViews>
  <sheetFormatPr defaultRowHeight="15" x14ac:dyDescent="0.25"/>
  <sheetData>
    <row r="10" spans="20:21" x14ac:dyDescent="0.25">
      <c r="T10">
        <v>361.43</v>
      </c>
      <c r="U10">
        <f>T10*10.764</f>
        <v>3890.4325199999998</v>
      </c>
    </row>
    <row r="11" spans="20:21" x14ac:dyDescent="0.25">
      <c r="T11">
        <v>397.57</v>
      </c>
    </row>
    <row r="12" spans="20:21" x14ac:dyDescent="0.25">
      <c r="T12">
        <f>T11/T10</f>
        <v>1.0999916996375507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R16:S16"/>
  <sheetViews>
    <sheetView topLeftCell="A6" workbookViewId="0">
      <selection activeCell="S16" sqref="S16"/>
    </sheetView>
  </sheetViews>
  <sheetFormatPr defaultRowHeight="15" x14ac:dyDescent="0.25"/>
  <sheetData>
    <row r="16" spans="18:19" x14ac:dyDescent="0.25">
      <c r="R16">
        <v>361.43</v>
      </c>
      <c r="S16">
        <f>R16*10.764</f>
        <v>3890.4325199999998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T14"/>
  <sheetViews>
    <sheetView zoomScaleNormal="100" workbookViewId="0">
      <selection activeCell="T14" sqref="T14"/>
    </sheetView>
  </sheetViews>
  <sheetFormatPr defaultRowHeight="15" x14ac:dyDescent="0.25"/>
  <sheetData>
    <row r="2" spans="1:20" x14ac:dyDescent="0.25">
      <c r="A2" s="6"/>
    </row>
    <row r="12" spans="1:20" x14ac:dyDescent="0.25">
      <c r="R12">
        <v>368.89</v>
      </c>
    </row>
    <row r="13" spans="1:20" x14ac:dyDescent="0.25">
      <c r="R13">
        <v>210.81</v>
      </c>
      <c r="S13">
        <f>R13*0.4</f>
        <v>84.324000000000012</v>
      </c>
    </row>
    <row r="14" spans="1:20" x14ac:dyDescent="0.25">
      <c r="S14">
        <f>R12+S13</f>
        <v>453.214</v>
      </c>
      <c r="T14">
        <f>S14*10.764</f>
        <v>4878.3954960000001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R12:T19"/>
  <sheetViews>
    <sheetView zoomScaleNormal="100" workbookViewId="0">
      <selection activeCell="T14" sqref="T14"/>
    </sheetView>
  </sheetViews>
  <sheetFormatPr defaultRowHeight="15" x14ac:dyDescent="0.25"/>
  <sheetData>
    <row r="12" spans="18:20" x14ac:dyDescent="0.25">
      <c r="R12">
        <v>361.43</v>
      </c>
    </row>
    <row r="13" spans="18:20" x14ac:dyDescent="0.25">
      <c r="R13">
        <v>211.93</v>
      </c>
      <c r="S13">
        <f>R13*0.4</f>
        <v>84.772000000000006</v>
      </c>
    </row>
    <row r="14" spans="18:20" x14ac:dyDescent="0.25">
      <c r="S14">
        <f>R12+S13</f>
        <v>446.202</v>
      </c>
      <c r="T14">
        <f>S14*10.764</f>
        <v>4802.9183279999997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S19:T21"/>
  <sheetViews>
    <sheetView topLeftCell="A7" zoomScaleNormal="100" workbookViewId="0">
      <selection activeCell="T19" sqref="T19"/>
    </sheetView>
  </sheetViews>
  <sheetFormatPr defaultRowHeight="15" x14ac:dyDescent="0.25"/>
  <sheetData>
    <row r="19" spans="19:20" x14ac:dyDescent="0.25">
      <c r="S19">
        <v>361.43</v>
      </c>
      <c r="T19">
        <f>S19*10.764</f>
        <v>3890.4325199999998</v>
      </c>
    </row>
    <row r="20" spans="19:20" x14ac:dyDescent="0.25">
      <c r="S20">
        <v>397.57</v>
      </c>
    </row>
    <row r="21" spans="19:20" x14ac:dyDescent="0.25">
      <c r="S21">
        <f>S20/S19</f>
        <v>1.0999916996375507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W14" sqref="W14:X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T17" sqref="T17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R13" sqref="R13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2024-09-21T12:25:22Z</dcterms:modified>
</cp:coreProperties>
</file>