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Virar (W)\DILIP JESAJI PUROHIT\"/>
    </mc:Choice>
  </mc:AlternateContent>
  <xr:revisionPtr revIDLastSave="0" documentId="13_ncr:1_{80D79E21-5726-4344-81C6-C6651151F47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6" i="4"/>
  <c r="F19" i="4"/>
  <c r="P2" i="4"/>
  <c r="Q2" i="4" s="1"/>
  <c r="H21" i="4"/>
  <c r="Q37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H32" i="4"/>
  <c r="I19" i="4" l="1"/>
  <c r="Q12" i="4" l="1"/>
  <c r="P12" i="4"/>
  <c r="P11" i="4"/>
  <c r="Q11" i="4" s="1"/>
  <c r="P10" i="4"/>
  <c r="P9" i="4"/>
  <c r="P8" i="4"/>
  <c r="P7" i="4"/>
  <c r="P6" i="4"/>
  <c r="P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<sst xmlns="http://schemas.openxmlformats.org/spreadsheetml/2006/main" count="30" uniqueCount="27">
  <si>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</si>
  <si>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</si>
  <si>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</si>
  <si>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</si>
  <si>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</si>
  <si>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</si>
  <si>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</si>
  <si>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</si>
  <si>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</si>
  <si>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</si>
  <si>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</si>
  <si>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</si>
  <si>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</si>
  <si>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704, 7th Floor, Building No 1, Wing - C, Marigold, Agarwal Medows, Village - Virar, Virar West, </t>
  </si>
  <si>
    <t>ca</t>
  </si>
  <si>
    <t>rate</t>
  </si>
  <si>
    <t>fmv</t>
  </si>
  <si>
    <t>oc - 2015</t>
  </si>
  <si>
    <t>agreemetn - 02.09.2015</t>
  </si>
  <si>
    <t>av</t>
  </si>
  <si>
    <t>sd</t>
  </si>
  <si>
    <t>rd</t>
  </si>
  <si>
    <t>mca</t>
  </si>
  <si>
    <t>57 to 62 lakhs</t>
  </si>
  <si>
    <t>19.03.24</t>
  </si>
  <si>
    <t>27.03.23</t>
  </si>
  <si>
    <t>education loan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</si>
</sst>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163133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D10F8A-9E14-44F5-8C99-97FA6837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0F5D3-6280-463B-BC74-98CE681D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96454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F5953E-292C-4284-B28E-6A3581BA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3085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A8EDB-2D6D-44EB-8008-FE66A3F8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02A80-E2D9-4FE7-9912-152EF379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8EF7C6-56CA-4462-B06F-F521A133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DA6BA-3C9A-4E09-9979-2954BB01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9F0F30-03F2-426A-9658-3767F6BBC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811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68C67-FD6C-4972-ACB1-1010074DC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I17" sqref="I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666.66666666666674</v>
      </c>
      <c r="C2" s="4">
        <f>B2*1.2</f>
        <v>800.00000000000011</v>
      </c>
      <c r="D2" s="4">
        <f t="shared" ref="D2:D13" si="2">C2*1.2</f>
        <v>960.00000000000011</v>
      </c>
      <c r="E2" s="5">
        <f t="shared" ref="E2:E13" si="3">R2</f>
        <v>4200000</v>
      </c>
      <c r="F2" s="10">
        <f t="shared" ref="F2:F13" si="4">ROUND((E2/B2),0)</f>
        <v>6300</v>
      </c>
      <c r="G2" s="10">
        <f t="shared" ref="G2:G13" si="5">ROUND((E2/C2),0)</f>
        <v>5250</v>
      </c>
      <c r="H2" s="10">
        <f t="shared" ref="H2:H13" si="6">ROUND((E2/D2),0)</f>
        <v>4375</v>
      </c>
      <c r="I2" s="4" t="e">
        <f>#REF!</f>
        <v>#REF!</v>
      </c>
      <c r="J2" s="4">
        <f t="shared" ref="J2:J13" si="7">S2</f>
        <v>0</v>
      </c>
      <c r="O2">
        <v>960</v>
      </c>
      <c r="P2">
        <f t="shared" ref="P2" si="8">O2/1.2</f>
        <v>800</v>
      </c>
      <c r="Q2">
        <f t="shared" ref="Q2" si="9">P2/1.2</f>
        <v>666.66666666666674</v>
      </c>
      <c r="R2" s="2">
        <v>4200000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720.83333333333337</v>
      </c>
      <c r="C3" s="4">
        <f t="shared" ref="C3:C15" si="10">B3*1.2</f>
        <v>865</v>
      </c>
      <c r="D3" s="4">
        <f t="shared" si="2"/>
        <v>1038</v>
      </c>
      <c r="E3" s="5">
        <f t="shared" si="3"/>
        <v>5500000</v>
      </c>
      <c r="F3" s="10">
        <f t="shared" si="4"/>
        <v>7630</v>
      </c>
      <c r="G3" s="10">
        <f t="shared" si="5"/>
        <v>6358</v>
      </c>
      <c r="H3" s="10">
        <f t="shared" si="6"/>
        <v>5299</v>
      </c>
      <c r="I3" s="10" t="e">
        <f>#REF!</f>
        <v>#REF!</v>
      </c>
      <c r="J3" s="4">
        <f t="shared" si="7"/>
        <v>0</v>
      </c>
      <c r="O3">
        <v>0</v>
      </c>
      <c r="P3">
        <v>865</v>
      </c>
      <c r="Q3">
        <f t="shared" ref="Q3:Q12" si="11">P3/1.2</f>
        <v>720.83333333333337</v>
      </c>
      <c r="R3" s="2">
        <v>5500000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455</v>
      </c>
      <c r="C4" s="4">
        <f t="shared" si="10"/>
        <v>546</v>
      </c>
      <c r="D4" s="4">
        <f t="shared" si="2"/>
        <v>655.19999999999993</v>
      </c>
      <c r="E4" s="5">
        <f t="shared" si="3"/>
        <v>6500000</v>
      </c>
      <c r="F4" s="15">
        <f t="shared" si="4"/>
        <v>14286</v>
      </c>
      <c r="G4" s="10">
        <f t="shared" si="5"/>
        <v>11905</v>
      </c>
      <c r="H4" s="10">
        <f t="shared" si="6"/>
        <v>9921</v>
      </c>
      <c r="I4" s="10" t="e">
        <f>#REF!</f>
        <v>#REF!</v>
      </c>
      <c r="J4" s="4">
        <f t="shared" si="7"/>
        <v>0</v>
      </c>
      <c r="O4">
        <v>0</v>
      </c>
      <c r="P4">
        <v>546</v>
      </c>
      <c r="Q4">
        <f t="shared" si="11"/>
        <v>455</v>
      </c>
      <c r="R4" s="2">
        <v>6500000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596</v>
      </c>
      <c r="C5" s="4">
        <f t="shared" si="10"/>
        <v>715.19999999999993</v>
      </c>
      <c r="D5" s="4">
        <f t="shared" si="2"/>
        <v>858.2399999999999</v>
      </c>
      <c r="E5" s="5">
        <f t="shared" si="3"/>
        <v>5500000</v>
      </c>
      <c r="F5" s="10">
        <f t="shared" si="4"/>
        <v>9228</v>
      </c>
      <c r="G5" s="10">
        <f t="shared" si="5"/>
        <v>7690</v>
      </c>
      <c r="H5" s="10">
        <f t="shared" si="6"/>
        <v>6408</v>
      </c>
      <c r="I5" s="10" t="e">
        <f>#REF!</f>
        <v>#REF!</v>
      </c>
      <c r="J5" s="4">
        <f t="shared" si="7"/>
        <v>0</v>
      </c>
      <c r="O5">
        <v>0</v>
      </c>
      <c r="P5">
        <f t="shared" ref="P5:P12" si="12">O5/1.2</f>
        <v>0</v>
      </c>
      <c r="Q5">
        <v>596</v>
      </c>
      <c r="R5" s="2">
        <v>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559.72799999999995</v>
      </c>
      <c r="C6" s="4">
        <f t="shared" si="10"/>
        <v>671.67359999999996</v>
      </c>
      <c r="D6" s="4">
        <f t="shared" si="2"/>
        <v>806.00831999999991</v>
      </c>
      <c r="E6" s="5">
        <f t="shared" si="3"/>
        <v>4860000</v>
      </c>
      <c r="F6" s="15">
        <f t="shared" si="4"/>
        <v>8683</v>
      </c>
      <c r="G6" s="10">
        <f t="shared" si="5"/>
        <v>7236</v>
      </c>
      <c r="H6" s="10">
        <f t="shared" si="6"/>
        <v>6030</v>
      </c>
      <c r="I6" s="10" t="e">
        <f>#REF!</f>
        <v>#REF!</v>
      </c>
      <c r="J6" s="4" t="str">
        <f t="shared" si="7"/>
        <v>19.03.24</v>
      </c>
      <c r="O6">
        <v>0</v>
      </c>
      <c r="P6">
        <f t="shared" si="12"/>
        <v>0</v>
      </c>
      <c r="Q6">
        <f>52*10.764</f>
        <v>559.72799999999995</v>
      </c>
      <c r="R6" s="2">
        <v>4860000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571</v>
      </c>
      <c r="C7" s="4">
        <f t="shared" si="10"/>
        <v>685.19999999999993</v>
      </c>
      <c r="D7" s="4">
        <f t="shared" si="2"/>
        <v>822.2399999999999</v>
      </c>
      <c r="E7" s="5">
        <f t="shared" si="3"/>
        <v>4600000</v>
      </c>
      <c r="F7" s="10">
        <f t="shared" si="4"/>
        <v>8056</v>
      </c>
      <c r="G7" s="10">
        <f t="shared" si="5"/>
        <v>6713</v>
      </c>
      <c r="H7" s="10">
        <f t="shared" si="6"/>
        <v>5594</v>
      </c>
      <c r="I7" s="10" t="e">
        <f>#REF!</f>
        <v>#REF!</v>
      </c>
      <c r="J7" s="4">
        <f t="shared" si="7"/>
        <v>0</v>
      </c>
      <c r="O7">
        <v>0</v>
      </c>
      <c r="P7">
        <f t="shared" si="12"/>
        <v>0</v>
      </c>
      <c r="Q7">
        <v>571</v>
      </c>
      <c r="R7" s="2">
        <v>4600000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720</v>
      </c>
      <c r="C8" s="4">
        <f t="shared" si="10"/>
        <v>864</v>
      </c>
      <c r="D8" s="4">
        <f t="shared" si="2"/>
        <v>1036.8</v>
      </c>
      <c r="E8" s="5">
        <f t="shared" si="3"/>
        <v>8500000</v>
      </c>
      <c r="F8" s="15">
        <f t="shared" si="4"/>
        <v>11806</v>
      </c>
      <c r="G8" s="10">
        <f t="shared" si="5"/>
        <v>9838</v>
      </c>
      <c r="H8" s="10">
        <f t="shared" si="6"/>
        <v>8198</v>
      </c>
      <c r="I8" s="10" t="e">
        <f>#REF!</f>
        <v>#REF!</v>
      </c>
      <c r="J8" s="4">
        <f t="shared" si="7"/>
        <v>0</v>
      </c>
      <c r="O8">
        <v>0</v>
      </c>
      <c r="P8">
        <f t="shared" si="12"/>
        <v>0</v>
      </c>
      <c r="Q8">
        <v>720</v>
      </c>
      <c r="R8" s="2">
        <v>8500000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543.58199999999999</v>
      </c>
      <c r="C9" s="4">
        <f t="shared" si="10"/>
        <v>652.29840000000002</v>
      </c>
      <c r="D9" s="4">
        <f t="shared" si="2"/>
        <v>782.75807999999995</v>
      </c>
      <c r="E9" s="5">
        <f t="shared" si="3"/>
        <v>3500000</v>
      </c>
      <c r="F9" s="15">
        <f t="shared" si="4"/>
        <v>6439</v>
      </c>
      <c r="G9" s="10">
        <f t="shared" si="5"/>
        <v>5366</v>
      </c>
      <c r="H9" s="10">
        <f t="shared" si="6"/>
        <v>4471</v>
      </c>
      <c r="I9" s="10" t="e">
        <f>#REF!</f>
        <v>#REF!</v>
      </c>
      <c r="J9" s="4" t="str">
        <f t="shared" si="7"/>
        <v>27.03.23</v>
      </c>
      <c r="O9">
        <v>0</v>
      </c>
      <c r="P9">
        <f t="shared" si="12"/>
        <v>0</v>
      </c>
      <c r="Q9">
        <f>50.5*10.764</f>
        <v>543.58199999999999</v>
      </c>
      <c r="R9" s="2">
        <v>3500000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830</v>
      </c>
      <c r="C10" s="4">
        <f t="shared" si="10"/>
        <v>996</v>
      </c>
      <c r="D10" s="4">
        <f t="shared" si="2"/>
        <v>1195.2</v>
      </c>
      <c r="E10" s="5">
        <f t="shared" si="3"/>
        <v>7210000</v>
      </c>
      <c r="F10" s="10">
        <f t="shared" si="4"/>
        <v>8687</v>
      </c>
      <c r="G10" s="10">
        <f t="shared" si="5"/>
        <v>7239</v>
      </c>
      <c r="H10" s="10">
        <f t="shared" si="6"/>
        <v>6032</v>
      </c>
      <c r="I10" s="10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v>830</v>
      </c>
      <c r="R10" s="2">
        <v>7210000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6:24" x14ac:dyDescent="0.25">
      <c r="G17" t="s">
        <v>13</v>
      </c>
    </row>
    <row r="19" spans="6:24" x14ac:dyDescent="0.25">
      <c r="F19" s="7">
        <f>H19*1.2</f>
        <v>723.6</v>
      </c>
      <c r="G19" t="s">
        <v>14</v>
      </c>
      <c r="H19">
        <v>603</v>
      </c>
      <c r="I19">
        <f>56*10.764</f>
        <v>602.78399999999999</v>
      </c>
    </row>
    <row r="20" spans="6:24" x14ac:dyDescent="0.25">
      <c r="G20" t="s">
        <v>15</v>
      </c>
      <c r="H20">
        <v>9800</v>
      </c>
    </row>
    <row r="21" spans="6:24" x14ac:dyDescent="0.25">
      <c r="G21" t="s">
        <v>16</v>
      </c>
      <c r="H21">
        <f>H20*H19</f>
        <v>5909400</v>
      </c>
      <c r="O21" t="s">
        <v>22</v>
      </c>
    </row>
    <row r="22" spans="6:24" x14ac:dyDescent="0.25">
      <c r="G22" s="6"/>
      <c r="H22" s="6"/>
      <c r="O22">
        <v>15.4</v>
      </c>
      <c r="P22">
        <v>9.3000000000000007</v>
      </c>
      <c r="Q22">
        <f>P22*O22</f>
        <v>143.22000000000003</v>
      </c>
    </row>
    <row r="23" spans="6:24" x14ac:dyDescent="0.25">
      <c r="I23" s="16" t="s">
        <v>26</v>
      </c>
      <c r="O23">
        <v>2</v>
      </c>
      <c r="P23">
        <v>9.3000000000000007</v>
      </c>
      <c r="Q23">
        <f t="shared" ref="Q23:Q34" si="23">P23*O23</f>
        <v>18.600000000000001</v>
      </c>
    </row>
    <row r="24" spans="6:24" x14ac:dyDescent="0.25">
      <c r="O24">
        <v>9.1999999999999993</v>
      </c>
      <c r="P24" s="11">
        <v>3.2</v>
      </c>
      <c r="Q24">
        <f t="shared" si="23"/>
        <v>29.439999999999998</v>
      </c>
      <c r="R24" s="13"/>
      <c r="T24" s="11"/>
      <c r="U24" s="11"/>
      <c r="V24" s="11"/>
      <c r="W24" s="11"/>
      <c r="X24" s="11"/>
    </row>
    <row r="25" spans="6:24" x14ac:dyDescent="0.25">
      <c r="O25">
        <v>3</v>
      </c>
      <c r="P25" s="11">
        <v>12.7</v>
      </c>
      <c r="Q25">
        <f t="shared" si="23"/>
        <v>38.099999999999994</v>
      </c>
      <c r="R25" s="14"/>
      <c r="T25" s="14"/>
      <c r="U25" s="14"/>
      <c r="V25" s="11"/>
      <c r="W25" s="11"/>
      <c r="X25" s="11"/>
    </row>
    <row r="26" spans="6:24" x14ac:dyDescent="0.25">
      <c r="H26" t="s">
        <v>23</v>
      </c>
      <c r="O26">
        <v>2.5</v>
      </c>
      <c r="P26" s="11">
        <v>4.7</v>
      </c>
      <c r="Q26">
        <f t="shared" si="23"/>
        <v>11.75</v>
      </c>
      <c r="R26" s="11"/>
      <c r="T26" s="11"/>
      <c r="U26" s="11"/>
      <c r="V26" s="11"/>
      <c r="W26" s="11"/>
      <c r="X26" s="11"/>
    </row>
    <row r="27" spans="6:24" x14ac:dyDescent="0.25">
      <c r="G27" t="s">
        <v>17</v>
      </c>
      <c r="O27">
        <v>8.9</v>
      </c>
      <c r="P27" s="11">
        <v>7.8</v>
      </c>
      <c r="Q27">
        <f t="shared" si="23"/>
        <v>69.42</v>
      </c>
      <c r="R27" s="11"/>
      <c r="T27" s="11"/>
      <c r="U27" s="11"/>
      <c r="V27" s="11"/>
      <c r="W27" s="11"/>
      <c r="X27" s="11"/>
    </row>
    <row r="28" spans="6:24" x14ac:dyDescent="0.25">
      <c r="G28" t="s">
        <v>18</v>
      </c>
      <c r="O28">
        <v>9.5</v>
      </c>
      <c r="P28" s="11">
        <v>11.9</v>
      </c>
      <c r="Q28">
        <f t="shared" si="23"/>
        <v>113.05</v>
      </c>
      <c r="R28" s="12"/>
      <c r="T28" s="12"/>
      <c r="U28" s="12"/>
      <c r="V28" s="11"/>
      <c r="W28" s="11"/>
      <c r="X28" s="11"/>
    </row>
    <row r="29" spans="6:24" x14ac:dyDescent="0.25">
      <c r="G29" t="s">
        <v>19</v>
      </c>
      <c r="H29">
        <v>3900000</v>
      </c>
      <c r="O29">
        <v>2.8</v>
      </c>
      <c r="P29" s="11">
        <v>2.9</v>
      </c>
      <c r="Q29">
        <f t="shared" si="23"/>
        <v>8.1199999999999992</v>
      </c>
      <c r="R29" s="11"/>
      <c r="T29" s="11"/>
      <c r="U29" s="11"/>
      <c r="V29" s="11"/>
      <c r="W29" s="11"/>
      <c r="X29" s="11"/>
    </row>
    <row r="30" spans="6:24" x14ac:dyDescent="0.25">
      <c r="G30" t="s">
        <v>20</v>
      </c>
      <c r="H30">
        <v>234000</v>
      </c>
      <c r="O30">
        <v>9.6</v>
      </c>
      <c r="P30" s="11">
        <v>11.5</v>
      </c>
      <c r="Q30">
        <f t="shared" si="23"/>
        <v>110.39999999999999</v>
      </c>
      <c r="R30" s="11"/>
      <c r="T30" s="11"/>
      <c r="U30" s="11"/>
      <c r="V30" s="11"/>
      <c r="W30" s="11"/>
      <c r="X30" s="11"/>
    </row>
    <row r="31" spans="6:24" x14ac:dyDescent="0.25">
      <c r="G31" t="s">
        <v>21</v>
      </c>
      <c r="H31">
        <v>30000</v>
      </c>
      <c r="O31">
        <v>2</v>
      </c>
      <c r="P31" s="11">
        <v>9.6</v>
      </c>
      <c r="Q31">
        <f t="shared" si="23"/>
        <v>19.2</v>
      </c>
      <c r="R31" s="11"/>
      <c r="T31" s="11"/>
      <c r="U31" s="11"/>
      <c r="V31" s="11"/>
      <c r="W31" s="11"/>
      <c r="X31" s="11"/>
    </row>
    <row r="32" spans="6:24" x14ac:dyDescent="0.25">
      <c r="H32">
        <f>SUM(H29:H31)</f>
        <v>4164000</v>
      </c>
      <c r="O32">
        <v>3.8</v>
      </c>
      <c r="P32" s="11">
        <v>7.6</v>
      </c>
      <c r="Q32">
        <f t="shared" si="23"/>
        <v>28.88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3.7</v>
      </c>
      <c r="P33" s="11">
        <v>3.4</v>
      </c>
      <c r="Q33">
        <f t="shared" si="23"/>
        <v>12.58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3.8</v>
      </c>
      <c r="P34" s="11">
        <v>4.2</v>
      </c>
      <c r="Q34">
        <f t="shared" si="23"/>
        <v>15.959999999999999</v>
      </c>
      <c r="R34" s="11"/>
    </row>
    <row r="35" spans="15:24" x14ac:dyDescent="0.25">
      <c r="Q35" s="11">
        <f>SUM(Q22:Q34)</f>
        <v>618.72000000000014</v>
      </c>
      <c r="R35" s="11"/>
      <c r="T35" s="6"/>
    </row>
    <row r="36" spans="15:24" x14ac:dyDescent="0.25">
      <c r="P36" s="11"/>
      <c r="Q36" s="11"/>
      <c r="R36" s="11"/>
      <c r="S36" s="6"/>
    </row>
    <row r="37" spans="15:24" x14ac:dyDescent="0.25">
      <c r="Q37">
        <f>Q35-Q31-Q23</f>
        <v>580.92000000000007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2024-09-25T07:17:29Z</dcterms:modified>
</cp:coreProperties>
</file>