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Mulund (E)\Kimaya Medipharma LLP\"/>
    </mc:Choice>
  </mc:AlternateContent>
  <xr:revisionPtr revIDLastSave="0" documentId="13_ncr:1_{435DC960-1DBF-4C7A-BBC0-70F047D0A2A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6" i="4" l="1"/>
  <c r="R25" i="4"/>
  <c r="R24" i="4"/>
  <c r="R23" i="4"/>
  <c r="R22" i="4"/>
  <c r="H21" i="4"/>
  <c r="H23" i="4" s="1"/>
  <c r="I30" i="4"/>
  <c r="J19" i="4"/>
  <c r="I19" i="4"/>
  <c r="Q12" i="4" l="1"/>
  <c r="P12" i="4"/>
  <c r="P11" i="4"/>
  <c r="Q11" i="4" s="1"/>
  <c r="Q10" i="4"/>
  <c r="P10" i="4"/>
  <c r="P9" i="4"/>
  <c r="Q9" i="4" s="1"/>
  <c r="P8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l="1"/>
  <c r="F14" i="4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<sst xmlns="http://schemas.openxmlformats.org/spreadsheetml/2006/main" count="32" uniqueCount="29">
  <si>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</si>
  <si>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</si>
  <si>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</si>
  <si>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</si>
  <si>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</si>
  <si>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</si>
  <si>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</si>
  <si>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</si>
  <si>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</si>
  <si>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</si>
  <si>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</si>
  <si>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</si>
  <si>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</si>
  <si>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502, 5th Floor, Wing - B, Balaji Accolade, Devi Dayal Road, Village - Mulund West, District - Mumbai, Mulund West,</t>
  </si>
  <si>
    <t>ca</t>
  </si>
  <si>
    <t>bua</t>
  </si>
  <si>
    <t>rate on ca</t>
  </si>
  <si>
    <t>fmv</t>
  </si>
  <si>
    <t>oc -2023</t>
  </si>
  <si>
    <t>1 car parking</t>
  </si>
  <si>
    <t>agreemetn  - 2016</t>
  </si>
  <si>
    <t>av</t>
  </si>
  <si>
    <t>sd</t>
  </si>
  <si>
    <t>rd</t>
  </si>
  <si>
    <t>mca</t>
  </si>
  <si>
    <t>10.07.24</t>
  </si>
  <si>
    <t>11.03.24</t>
  </si>
  <si>
    <t>ls - 2 cr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</si>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</sst>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BA6A71-6186-48C1-B053-6570D4E2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58349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D51080-D07B-4C2A-8A0F-9252C60E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92749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8B48B-8B03-4E40-8E9D-1007BA36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2E0CA6-8052-49B6-AE06-B068F35AA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78216-6A0C-471A-8894-11E979663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8E2BC-0260-46C6-B9C3-D72013262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13" sqref="S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991</v>
      </c>
      <c r="C2" s="4">
        <f>B2*1.2</f>
        <v>1189.2</v>
      </c>
      <c r="D2" s="4">
        <f t="shared" ref="D2:D13" si="2">C2*1.2</f>
        <v>1427.04</v>
      </c>
      <c r="E2" s="5">
        <f t="shared" ref="E2:E13" si="3">R2</f>
        <v>33500000</v>
      </c>
      <c r="F2" s="10">
        <f t="shared" ref="F2:F13" si="4">ROUND((E2/B2),0)</f>
        <v>33804</v>
      </c>
      <c r="G2" s="10">
        <f t="shared" ref="G2:G13" si="5">ROUND((E2/C2),0)</f>
        <v>28170</v>
      </c>
      <c r="H2" s="10">
        <f t="shared" ref="H2:H13" si="6">ROUND((E2/D2),0)</f>
        <v>23475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991</v>
      </c>
      <c r="R2" s="2">
        <v>33500000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200</v>
      </c>
      <c r="C3" s="4">
        <f t="shared" ref="C3:C15" si="9">B3*1.2</f>
        <v>240</v>
      </c>
      <c r="D3" s="4">
        <f t="shared" si="2"/>
        <v>288</v>
      </c>
      <c r="E3" s="5">
        <f t="shared" si="3"/>
        <v>6200000</v>
      </c>
      <c r="F3" s="14">
        <f t="shared" si="4"/>
        <v>31000</v>
      </c>
      <c r="G3" s="10">
        <f t="shared" si="5"/>
        <v>25833</v>
      </c>
      <c r="H3" s="10">
        <f t="shared" si="6"/>
        <v>21528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200</v>
      </c>
      <c r="R3" s="2">
        <v>6200000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650</v>
      </c>
      <c r="C4" s="4">
        <f t="shared" si="9"/>
        <v>780</v>
      </c>
      <c r="D4" s="4">
        <f t="shared" si="2"/>
        <v>936</v>
      </c>
      <c r="E4" s="5">
        <f t="shared" si="3"/>
        <v>19500000</v>
      </c>
      <c r="F4" s="14">
        <f t="shared" si="4"/>
        <v>30000</v>
      </c>
      <c r="G4" s="10">
        <f t="shared" si="5"/>
        <v>25000</v>
      </c>
      <c r="H4" s="10">
        <f t="shared" si="6"/>
        <v>20833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650</v>
      </c>
      <c r="R4" s="2">
        <v>19500000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483</v>
      </c>
      <c r="C5" s="4">
        <f t="shared" si="9"/>
        <v>579.6</v>
      </c>
      <c r="D5" s="4">
        <f t="shared" si="2"/>
        <v>695.52</v>
      </c>
      <c r="E5" s="5">
        <f t="shared" si="3"/>
        <v>12750000</v>
      </c>
      <c r="F5" s="14">
        <f t="shared" si="4"/>
        <v>26398</v>
      </c>
      <c r="G5" s="10">
        <f t="shared" si="5"/>
        <v>21998</v>
      </c>
      <c r="H5" s="10">
        <f t="shared" si="6"/>
        <v>18332</v>
      </c>
      <c r="I5" s="4" t="e">
        <f>#REF!</f>
        <v>#REF!</v>
      </c>
      <c r="J5" s="4" t="str">
        <f t="shared" si="7"/>
        <v>10.07.24</v>
      </c>
      <c r="O5">
        <v>0</v>
      </c>
      <c r="P5">
        <f t="shared" si="8"/>
        <v>0</v>
      </c>
      <c r="Q5">
        <v>483</v>
      </c>
      <c r="R5" s="2">
        <v>12750000</v>
      </c>
      <c r="S5" s="8" t="s">
        <v>25</v>
      </c>
      <c r="T5" s="8">
        <v>7</v>
      </c>
    </row>
    <row r="6" spans="1:20" x14ac:dyDescent="0.25">
      <c r="A6" s="4">
        <f t="shared" si="0"/>
        <v>0</v>
      </c>
      <c r="B6" s="4">
        <f t="shared" si="1"/>
        <v>438</v>
      </c>
      <c r="C6" s="4">
        <f t="shared" si="9"/>
        <v>525.6</v>
      </c>
      <c r="D6" s="4">
        <f t="shared" si="2"/>
        <v>630.72</v>
      </c>
      <c r="E6" s="5">
        <f t="shared" si="3"/>
        <v>8100000</v>
      </c>
      <c r="F6" s="10">
        <f t="shared" si="4"/>
        <v>18493</v>
      </c>
      <c r="G6" s="10">
        <f t="shared" si="5"/>
        <v>15411</v>
      </c>
      <c r="H6" s="10">
        <f t="shared" si="6"/>
        <v>12842</v>
      </c>
      <c r="I6" s="4" t="e">
        <f>#REF!</f>
        <v>#REF!</v>
      </c>
      <c r="J6" s="4" t="str">
        <f t="shared" si="7"/>
        <v>11.03.24</v>
      </c>
      <c r="O6">
        <v>0</v>
      </c>
      <c r="P6">
        <f t="shared" si="8"/>
        <v>0</v>
      </c>
      <c r="Q6">
        <v>438</v>
      </c>
      <c r="R6" s="2">
        <v>8100000</v>
      </c>
      <c r="S6" s="8" t="s">
        <v>26</v>
      </c>
      <c r="T6" s="8">
        <v>5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/>
      <c r="G7" s="10"/>
      <c r="H7" s="10"/>
      <c r="I7" s="4"/>
      <c r="J7" s="4"/>
      <c r="R7" s="2"/>
      <c r="S7" s="8"/>
      <c r="T7" s="8">
        <v>5</v>
      </c>
    </row>
    <row r="8" spans="1:20" x14ac:dyDescent="0.25">
      <c r="A8" s="4">
        <f t="shared" si="0"/>
        <v>0</v>
      </c>
      <c r="B8" s="4">
        <f t="shared" si="1"/>
        <v>165</v>
      </c>
      <c r="C8" s="4">
        <f t="shared" si="9"/>
        <v>198</v>
      </c>
      <c r="D8" s="4">
        <f t="shared" si="2"/>
        <v>237.6</v>
      </c>
      <c r="E8" s="5">
        <f t="shared" si="3"/>
        <v>4800000</v>
      </c>
      <c r="F8" s="14">
        <f t="shared" si="4"/>
        <v>29091</v>
      </c>
      <c r="G8" s="14">
        <f t="shared" si="5"/>
        <v>24242</v>
      </c>
      <c r="H8" s="10">
        <f t="shared" si="6"/>
        <v>20202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165</v>
      </c>
      <c r="R8" s="2">
        <v>4800000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4" t="e">
        <f t="shared" si="4"/>
        <v>#DIV/0!</v>
      </c>
      <c r="G11" s="14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627</v>
      </c>
      <c r="J18" t="s">
        <v>19</v>
      </c>
    </row>
    <row r="19" spans="7:24" x14ac:dyDescent="0.25">
      <c r="G19" t="s">
        <v>15</v>
      </c>
      <c r="H19">
        <v>753</v>
      </c>
      <c r="I19">
        <f>69.92*10.764</f>
        <v>752.61887999999999</v>
      </c>
      <c r="J19">
        <f>I19/H18</f>
        <v>1.2003490909090908</v>
      </c>
    </row>
    <row r="20" spans="7:24" x14ac:dyDescent="0.25">
      <c r="G20" t="s">
        <v>16</v>
      </c>
      <c r="H20">
        <v>29200</v>
      </c>
    </row>
    <row r="21" spans="7:24" x14ac:dyDescent="0.25">
      <c r="G21" t="s">
        <v>17</v>
      </c>
      <c r="H21">
        <f>H20*H18</f>
        <v>18308400</v>
      </c>
      <c r="P21" t="s">
        <v>24</v>
      </c>
    </row>
    <row r="22" spans="7:24" x14ac:dyDescent="0.25">
      <c r="G22" s="6" t="s">
        <v>28</v>
      </c>
      <c r="H22" s="6"/>
      <c r="P22">
        <v>6.85</v>
      </c>
      <c r="Q22">
        <v>7.3</v>
      </c>
      <c r="R22">
        <f>Q22*P22</f>
        <v>50.004999999999995</v>
      </c>
    </row>
    <row r="23" spans="7:24" x14ac:dyDescent="0.25">
      <c r="H23">
        <f>H22+H21</f>
        <v>18308400</v>
      </c>
      <c r="P23">
        <v>1.4</v>
      </c>
      <c r="Q23">
        <v>3.73</v>
      </c>
      <c r="R23">
        <f t="shared" ref="R23:R24" si="21">Q23*P23</f>
        <v>5.2219999999999995</v>
      </c>
    </row>
    <row r="24" spans="7:24" x14ac:dyDescent="0.25">
      <c r="P24" s="11">
        <v>2.15</v>
      </c>
      <c r="Q24" s="11">
        <v>1.2</v>
      </c>
      <c r="R24">
        <f t="shared" si="21"/>
        <v>2.5799999999999996</v>
      </c>
      <c r="T24" s="11"/>
      <c r="U24" s="11"/>
      <c r="V24" s="11"/>
      <c r="W24" s="11"/>
      <c r="X24" s="11"/>
    </row>
    <row r="25" spans="7:24" x14ac:dyDescent="0.25">
      <c r="H25" t="s">
        <v>18</v>
      </c>
      <c r="P25" s="11"/>
      <c r="Q25" s="13"/>
      <c r="R25" s="13">
        <f>SUM(R22:R24)</f>
        <v>57.806999999999995</v>
      </c>
      <c r="T25" s="13"/>
      <c r="U25" s="13"/>
      <c r="V25" s="11"/>
      <c r="W25" s="11"/>
      <c r="X25" s="11"/>
    </row>
    <row r="26" spans="7:24" x14ac:dyDescent="0.25">
      <c r="H26" t="s">
        <v>20</v>
      </c>
      <c r="P26" s="11"/>
      <c r="Q26" s="11"/>
      <c r="R26" s="11">
        <f>R25*10.764</f>
        <v>622.2345479999999</v>
      </c>
      <c r="T26" s="11"/>
      <c r="U26" s="11"/>
      <c r="V26" s="11"/>
      <c r="W26" s="11"/>
      <c r="X26" s="11"/>
    </row>
    <row r="27" spans="7:24" x14ac:dyDescent="0.25">
      <c r="H27" t="s">
        <v>21</v>
      </c>
      <c r="I27">
        <v>10900000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22</v>
      </c>
      <c r="I28">
        <v>545000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23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f>SUM(I27:I29)</f>
        <v>11475000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27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2024-09-23T11:24:21Z</dcterms:modified>
</cp:coreProperties>
</file>