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09C2AA79-BD45-4547-9AC3-701A07B46E2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" i="1" l="1"/>
  <c r="H29" i="1"/>
  <c r="D29" i="1"/>
  <c r="D28" i="1"/>
  <c r="D27" i="1"/>
  <c r="H13" i="1"/>
  <c r="B18" i="1" l="1"/>
  <c r="L35" i="1"/>
  <c r="B20" i="1"/>
  <c r="G6" i="1"/>
  <c r="G13" i="1"/>
  <c r="F13" i="1"/>
  <c r="B37" i="1" l="1"/>
  <c r="B36" i="1"/>
  <c r="B35" i="1"/>
  <c r="F6" i="1"/>
  <c r="J4" i="1" l="1"/>
  <c r="J30" i="1"/>
  <c r="E68" i="1"/>
  <c r="E69" i="1" s="1"/>
  <c r="J5" i="1" l="1"/>
  <c r="H28" i="1"/>
  <c r="H27" i="1"/>
  <c r="B8" i="1" l="1"/>
  <c r="J27" i="1" l="1"/>
  <c r="G27" i="1"/>
  <c r="G28" i="1" l="1"/>
  <c r="G29" i="1"/>
  <c r="G30" i="1"/>
  <c r="H30" i="1"/>
  <c r="G35" i="1"/>
  <c r="J35" i="1" s="1"/>
  <c r="G36" i="1"/>
  <c r="H37" i="1"/>
  <c r="H36" i="1" l="1"/>
  <c r="J36" i="1"/>
  <c r="H35" i="1"/>
  <c r="I35" i="1"/>
  <c r="D36" i="1" l="1"/>
  <c r="J28" i="1" l="1"/>
  <c r="K7" i="1" l="1"/>
  <c r="D37" i="1" l="1"/>
  <c r="I27" i="1"/>
  <c r="I36" i="1" l="1"/>
  <c r="D35" i="1"/>
  <c r="I28" i="1"/>
  <c r="I29" i="1"/>
  <c r="I30" i="1"/>
  <c r="H3" i="1" l="1"/>
  <c r="B10" i="1" l="1"/>
  <c r="B5" i="1" l="1"/>
  <c r="B11" i="1" l="1"/>
  <c r="B6" i="1"/>
  <c r="B14" i="1"/>
  <c r="B12" i="1" l="1"/>
  <c r="B13" i="1" s="1"/>
  <c r="B15" i="1" s="1"/>
  <c r="B17" i="1" s="1"/>
  <c r="B21" i="1" l="1"/>
  <c r="B19" i="1"/>
</calcChain>
</file>

<file path=xl/sharedStrings.xml><?xml version="1.0" encoding="utf-8"?>
<sst xmlns="http://schemas.openxmlformats.org/spreadsheetml/2006/main" count="32" uniqueCount="31">
  <si>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</si>
  <si>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</si>
  <si>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</si>
  <si>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</si>
  <si>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</si>
  <si>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</si>
  <si>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</si>
  <si>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</si>
  <si>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</si>
  <si>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</si>
  <si>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</si>
  <si>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</si>
  <si>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</si>
  <si>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</si>
  <si>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</si>
  <si>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</si>
  <si>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</si>
  <si>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</si>
  <si>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</si>
  <si>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</si>
  <si>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</si>
  <si>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</si>
  <si>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</si>
  <si>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</si>
  <si>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 xml:space="preserve">Value </t>
  </si>
  <si>
    <t>Agreement carpet area</t>
  </si>
  <si>
    <t xml:space="preserve">Flat No. </t>
  </si>
  <si>
    <t>Built up</t>
  </si>
  <si>
    <t>RV</t>
  </si>
  <si>
    <t>DV</t>
  </si>
  <si>
    <t xml:space="preserve">Measurement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</si>
</sst>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164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43" fontId="13" fillId="0" borderId="1" xfId="1" applyFont="1" applyFill="1" applyBorder="1" applyAlignment="1">
      <alignment wrapText="1"/>
    </xf>
    <xf numFmtId="2" fontId="0" fillId="0" borderId="0" xfId="1" applyNumberFormat="1" applyFont="1" applyFill="1"/>
    <xf numFmtId="43" fontId="0" fillId="0" borderId="0" xfId="1" applyFont="1" applyFill="1"/>
    <xf numFmtId="0" fontId="11" fillId="0" borderId="1" xfId="0" applyFont="1" applyBorder="1" applyAlignment="1"/>
    <xf numFmtId="0" fontId="13" fillId="0" borderId="1" xfId="0" applyFont="1" applyBorder="1" applyAlignment="1">
      <alignment wrapText="1"/>
    </xf>
    <xf numFmtId="43" fontId="13" fillId="0" borderId="1" xfId="1" applyFont="1" applyFill="1" applyBorder="1" applyAlignment="1"/>
    <xf numFmtId="0" fontId="13" fillId="0" borderId="1" xfId="0" applyFont="1" applyBorder="1" applyAlignment="1"/>
    <xf numFmtId="10" fontId="13" fillId="0" borderId="1" xfId="0" applyNumberFormat="1" applyFont="1" applyBorder="1" applyAlignment="1"/>
    <xf numFmtId="0" fontId="14" fillId="0" borderId="1" xfId="0" applyFont="1" applyBorder="1" applyAlignment="1"/>
    <xf numFmtId="0" fontId="12" fillId="0" borderId="1" xfId="0" applyFont="1" applyBorder="1" applyAlignment="1"/>
    <xf numFmtId="43" fontId="12" fillId="0" borderId="1" xfId="0" applyNumberFormat="1" applyFont="1" applyBorder="1" applyAlignment="1"/>
    <xf numFmtId="0" fontId="0" fillId="0" borderId="0" xfId="0" applyBorder="1"/>
    <xf numFmtId="43" fontId="0" fillId="0" borderId="0" xfId="0" applyNumberFormat="1" applyBorder="1"/>
    <xf numFmtId="0" fontId="0" fillId="0" borderId="0" xfId="0" applyFill="1"/>
    <xf numFmtId="0" fontId="13" fillId="0" borderId="1" xfId="0" applyFont="1" applyFill="1" applyBorder="1" applyAlignment="1">
      <alignment horizontal="center"/>
    </xf>
    <xf numFmtId="43" fontId="11" fillId="0" borderId="1" xfId="0" applyNumberFormat="1" applyFont="1" applyFill="1" applyBorder="1"/>
    <xf numFmtId="0" fontId="11" fillId="0" borderId="1" xfId="0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14" fillId="0" borderId="1" xfId="0" applyNumberFormat="1" applyFont="1" applyFill="1" applyBorder="1"/>
    <xf numFmtId="164" fontId="12" fillId="0" borderId="1" xfId="0" applyNumberFormat="1" applyFont="1" applyFill="1" applyBorder="1"/>
    <xf numFmtId="0" fontId="0" fillId="0" borderId="1" xfId="0" applyFill="1" applyBorder="1"/>
    <xf numFmtId="0" fontId="0" fillId="0" borderId="8" xfId="0" applyFill="1" applyBorder="1"/>
    <xf numFmtId="43" fontId="0" fillId="0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19051</xdr:colOff>
      <xdr:row>36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CE664C-4163-4045-8D4D-773EECA1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943850" cy="70389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28</xdr:col>
      <xdr:colOff>601265</xdr:colOff>
      <xdr:row>43</xdr:row>
      <xdr:rowOff>67828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266AA-4D09-4534-9029-BF886494C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526065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123825</xdr:colOff>
      <xdr:row>37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F2901-5C40-44D7-AD02-372701DD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39025" cy="7162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172665</xdr:colOff>
      <xdr:row>43</xdr:row>
      <xdr:rowOff>86880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F7F960-6636-4D9A-9BEB-BDE64A354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0"/>
          <a:ext cx="8707065" cy="8278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95251</xdr:colOff>
      <xdr:row>34</xdr:row>
      <xdr:rowOff>62373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3BF116-948F-48A8-BE5F-AD6900F14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800850" cy="653937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27</xdr:col>
      <xdr:colOff>572856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F12034-E10B-4640-8458-57A629BD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9716856" cy="7868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552450</xdr:colOff>
      <xdr:row>37</xdr:row>
      <xdr:rowOff>189866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2D3BE-FCD0-4482-871A-BC9DE0B04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48449" cy="723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7" zoomScaleNormal="100" workbookViewId="0">
      <selection activeCell="L36" sqref="L36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style="54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5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44" t="s">
        <v>26</v>
      </c>
      <c r="B2" s="45"/>
      <c r="C2" s="45"/>
      <c r="D2" s="55"/>
      <c r="E2" s="18"/>
      <c r="F2" t="s">
        <v>13</v>
      </c>
      <c r="I2" s="5"/>
      <c r="L2" s="4"/>
      <c r="O2" s="5"/>
    </row>
    <row r="3" spans="1:15" ht="16.5" x14ac:dyDescent="0.3">
      <c r="A3" s="44" t="s">
        <v>0</v>
      </c>
      <c r="B3" s="46">
        <v>22000</v>
      </c>
      <c r="C3" s="46"/>
      <c r="D3" s="56"/>
      <c r="E3" s="14"/>
      <c r="F3" s="4">
        <v>2023</v>
      </c>
      <c r="G3" s="6">
        <v>2022</v>
      </c>
      <c r="H3" s="7">
        <f>G3-F3</f>
        <v>-1</v>
      </c>
      <c r="I3" s="5"/>
      <c r="J3">
        <v>26620</v>
      </c>
      <c r="L3" s="4"/>
      <c r="M3" s="6"/>
      <c r="N3" s="7"/>
      <c r="O3" s="5"/>
    </row>
    <row r="4" spans="1:15" ht="33" x14ac:dyDescent="0.3">
      <c r="A4" s="31" t="s">
        <v>1</v>
      </c>
      <c r="B4" s="46">
        <v>2800</v>
      </c>
      <c r="C4" s="46"/>
      <c r="D4" s="56"/>
      <c r="E4" s="14"/>
      <c r="F4" s="8"/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44" t="s">
        <v>2</v>
      </c>
      <c r="B5" s="46">
        <f>B3-B4</f>
        <v>19200</v>
      </c>
      <c r="C5" s="41"/>
      <c r="D5" s="56"/>
      <c r="F5" t="s">
        <v>25</v>
      </c>
      <c r="G5" s="30" t="s">
        <v>27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44" t="s">
        <v>3</v>
      </c>
      <c r="B6" s="46">
        <f>B4</f>
        <v>2800</v>
      </c>
      <c r="C6" s="46"/>
      <c r="D6" s="56"/>
      <c r="E6" s="14"/>
      <c r="F6" s="14">
        <f>77.457*10.764</f>
        <v>833.74714799999992</v>
      </c>
      <c r="G6" s="30">
        <f>F6*1.1</f>
        <v>917.12186280000003</v>
      </c>
      <c r="H6" s="22"/>
      <c r="I6" s="37"/>
      <c r="J6" s="19"/>
      <c r="L6" s="4"/>
      <c r="M6" s="6"/>
      <c r="N6" s="7"/>
      <c r="O6" s="5"/>
    </row>
    <row r="7" spans="1:15" ht="16.5" x14ac:dyDescent="0.3">
      <c r="A7" s="44" t="s">
        <v>4</v>
      </c>
      <c r="B7" s="47">
        <v>0</v>
      </c>
      <c r="C7" s="47"/>
      <c r="D7" s="57"/>
      <c r="F7" s="14"/>
      <c r="G7" s="30"/>
      <c r="H7" s="22"/>
      <c r="I7" s="37"/>
      <c r="J7" s="19"/>
      <c r="K7">
        <f>J7/10.764</f>
        <v>0</v>
      </c>
      <c r="L7" s="4"/>
      <c r="M7" s="9"/>
      <c r="N7" s="10"/>
      <c r="O7" s="5"/>
    </row>
    <row r="8" spans="1:15" ht="16.5" x14ac:dyDescent="0.3">
      <c r="A8" s="44" t="s">
        <v>5</v>
      </c>
      <c r="B8" s="47">
        <f>B9-B7</f>
        <v>60</v>
      </c>
      <c r="C8" s="47"/>
      <c r="D8" s="57"/>
      <c r="F8" s="14"/>
      <c r="G8" s="36"/>
      <c r="H8" s="39"/>
      <c r="I8" s="19"/>
      <c r="J8" s="19"/>
      <c r="L8" s="4"/>
      <c r="M8" s="9"/>
      <c r="N8" s="10"/>
      <c r="O8" s="5"/>
    </row>
    <row r="9" spans="1:15" ht="16.5" x14ac:dyDescent="0.3">
      <c r="A9" s="44" t="s">
        <v>6</v>
      </c>
      <c r="B9" s="47">
        <v>60</v>
      </c>
      <c r="C9" s="47"/>
      <c r="D9" s="57"/>
      <c r="F9" s="26"/>
      <c r="G9" s="32"/>
      <c r="H9" s="38"/>
      <c r="I9" s="19"/>
      <c r="J9" s="19"/>
      <c r="K9" s="17"/>
      <c r="L9" s="17"/>
      <c r="M9" s="15"/>
      <c r="N9" s="10"/>
      <c r="O9" s="5"/>
    </row>
    <row r="10" spans="1:15" ht="33" x14ac:dyDescent="0.3">
      <c r="A10" s="31" t="s">
        <v>7</v>
      </c>
      <c r="B10" s="47">
        <f>90*B7/B9</f>
        <v>0</v>
      </c>
      <c r="C10" s="47"/>
      <c r="D10" s="57"/>
      <c r="F10" s="14"/>
      <c r="G10" s="32"/>
      <c r="H10" s="38"/>
      <c r="I10" s="19"/>
      <c r="J10" s="19"/>
      <c r="K10" s="17"/>
      <c r="L10" s="17"/>
      <c r="M10" s="15"/>
      <c r="N10" s="10"/>
      <c r="O10" s="5"/>
    </row>
    <row r="11" spans="1:15" ht="16.5" x14ac:dyDescent="0.3">
      <c r="A11" s="44"/>
      <c r="B11" s="48">
        <f>B10%</f>
        <v>0</v>
      </c>
      <c r="C11" s="48"/>
      <c r="D11" s="58"/>
      <c r="E11" s="42"/>
      <c r="F11" s="14"/>
      <c r="G11" s="32"/>
      <c r="H11" s="40"/>
      <c r="I11" s="19"/>
      <c r="J11" s="19"/>
      <c r="K11" s="17"/>
      <c r="L11" s="17"/>
      <c r="M11" s="15"/>
      <c r="N11" s="11"/>
      <c r="O11" s="5"/>
    </row>
    <row r="12" spans="1:15" ht="16.5" x14ac:dyDescent="0.3">
      <c r="A12" s="44" t="s">
        <v>8</v>
      </c>
      <c r="B12" s="46">
        <f>B6*B11</f>
        <v>0</v>
      </c>
      <c r="C12" s="46"/>
      <c r="D12" s="56"/>
      <c r="E12" s="43"/>
      <c r="F12" s="14" t="s">
        <v>30</v>
      </c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44" t="s">
        <v>9</v>
      </c>
      <c r="B13" s="46">
        <f>B6-B12</f>
        <v>2800</v>
      </c>
      <c r="C13" s="46"/>
      <c r="D13" s="59"/>
      <c r="E13" s="43"/>
      <c r="F13" s="14">
        <f>112+33+29+99+7+67+73+26+65+225+25</f>
        <v>761</v>
      </c>
      <c r="G13" s="26">
        <f>F6-F13</f>
        <v>72.747147999999925</v>
      </c>
      <c r="H13" s="26">
        <f>F6/F13</f>
        <v>1.0955941498028909</v>
      </c>
      <c r="I13" s="19"/>
      <c r="J13" s="19"/>
      <c r="K13" s="17"/>
      <c r="L13" s="17"/>
      <c r="M13" s="15"/>
      <c r="N13" s="7"/>
      <c r="O13" s="5"/>
    </row>
    <row r="14" spans="1:15" ht="16.5" x14ac:dyDescent="0.3">
      <c r="A14" s="44" t="s">
        <v>2</v>
      </c>
      <c r="B14" s="46">
        <f>B5</f>
        <v>19200</v>
      </c>
      <c r="C14" s="46"/>
      <c r="D14" s="56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44" t="s">
        <v>10</v>
      </c>
      <c r="B15" s="46">
        <f>B14+B13</f>
        <v>22000</v>
      </c>
      <c r="C15" s="46"/>
      <c r="D15" s="56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49" t="s">
        <v>23</v>
      </c>
      <c r="B16" s="50">
        <v>834</v>
      </c>
      <c r="C16" s="50"/>
      <c r="D16" s="57"/>
      <c r="E16" s="14"/>
      <c r="F16" s="26"/>
      <c r="G16" s="28"/>
      <c r="H16" s="13"/>
      <c r="I16" s="12"/>
      <c r="L16" s="4"/>
      <c r="N16" s="10"/>
      <c r="O16" s="5"/>
    </row>
    <row r="17" spans="1:15" ht="16.5" x14ac:dyDescent="0.3">
      <c r="A17" s="49" t="s">
        <v>24</v>
      </c>
      <c r="B17" s="51">
        <f>B15*B16</f>
        <v>18348000</v>
      </c>
      <c r="C17" s="51"/>
      <c r="D17" s="60"/>
      <c r="E17" s="14"/>
      <c r="F17" s="26"/>
      <c r="G17" s="26"/>
      <c r="H17" s="13"/>
      <c r="I17" s="12"/>
      <c r="L17" s="4"/>
      <c r="N17" s="13"/>
      <c r="O17" s="12"/>
    </row>
    <row r="18" spans="1:15" ht="16.5" x14ac:dyDescent="0.3">
      <c r="A18" s="49" t="s">
        <v>28</v>
      </c>
      <c r="B18" s="51">
        <f>B17*0.98</f>
        <v>17981040</v>
      </c>
      <c r="C18" s="51"/>
      <c r="D18" s="60"/>
      <c r="E18" s="14"/>
      <c r="F18" s="26"/>
      <c r="G18" s="26"/>
      <c r="H18" s="13"/>
      <c r="I18" s="12"/>
      <c r="L18" s="52"/>
      <c r="N18" s="13"/>
      <c r="O18" s="53"/>
    </row>
    <row r="19" spans="1:15" ht="16.5" x14ac:dyDescent="0.3">
      <c r="A19" s="49" t="s">
        <v>29</v>
      </c>
      <c r="B19" s="51">
        <f>B17*0.8</f>
        <v>14678400</v>
      </c>
      <c r="C19" s="51"/>
      <c r="D19" s="60"/>
      <c r="E19" s="14"/>
      <c r="F19" s="26"/>
      <c r="G19" s="26"/>
      <c r="H19" s="13"/>
      <c r="I19" s="12"/>
      <c r="L19" s="52"/>
      <c r="N19" s="13"/>
      <c r="O19" s="53"/>
    </row>
    <row r="20" spans="1:15" ht="16.5" x14ac:dyDescent="0.3">
      <c r="A20" s="49" t="s">
        <v>12</v>
      </c>
      <c r="B20" s="51">
        <f>917*B4</f>
        <v>2567600</v>
      </c>
      <c r="C20" s="51"/>
      <c r="D20" s="60"/>
      <c r="E20" s="14"/>
      <c r="F20" s="14"/>
      <c r="G20" s="14"/>
      <c r="I20" s="5"/>
    </row>
    <row r="21" spans="1:15" ht="16.5" x14ac:dyDescent="0.3">
      <c r="A21" s="50" t="s">
        <v>16</v>
      </c>
      <c r="B21" s="51">
        <f>B17*0.03/12</f>
        <v>45870</v>
      </c>
      <c r="C21" s="51"/>
      <c r="D21" s="61"/>
      <c r="E21" s="14"/>
    </row>
    <row r="22" spans="1:15" x14ac:dyDescent="0.25">
      <c r="B22" s="24"/>
      <c r="C22" s="24"/>
    </row>
    <row r="23" spans="1:15" x14ac:dyDescent="0.25">
      <c r="B23" s="24"/>
      <c r="C23" s="24"/>
    </row>
    <row r="24" spans="1:15" x14ac:dyDescent="0.25">
      <c r="F24" s="14"/>
    </row>
    <row r="25" spans="1:15" x14ac:dyDescent="0.25">
      <c r="D25" s="54" t="s">
        <v>14</v>
      </c>
    </row>
    <row r="26" spans="1:15" x14ac:dyDescent="0.25">
      <c r="B26" s="21" t="s">
        <v>20</v>
      </c>
      <c r="C26" s="21" t="s">
        <v>15</v>
      </c>
      <c r="D26" s="62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</row>
    <row r="27" spans="1:15" ht="17.25" x14ac:dyDescent="0.3">
      <c r="B27" s="21"/>
      <c r="C27" s="21">
        <v>750</v>
      </c>
      <c r="D27" s="62">
        <f>C27*1.1</f>
        <v>825.00000000000011</v>
      </c>
      <c r="E27" s="20"/>
      <c r="F27" s="20">
        <v>17000000</v>
      </c>
      <c r="G27" s="22">
        <f t="shared" ref="G27:G33" si="0">F27/C27</f>
        <v>22666.666666666668</v>
      </c>
      <c r="H27" s="22">
        <f>F27/D27</f>
        <v>20606.060606060604</v>
      </c>
      <c r="I27" s="22" t="e">
        <f t="shared" ref="I27:I33" si="1">F27/B27</f>
        <v>#DIV/0!</v>
      </c>
      <c r="J27" s="20">
        <f>D27/C27</f>
        <v>1.1000000000000001</v>
      </c>
      <c r="K27" s="29"/>
    </row>
    <row r="28" spans="1:15" ht="17.25" x14ac:dyDescent="0.3">
      <c r="B28" s="21"/>
      <c r="C28" s="21">
        <v>750</v>
      </c>
      <c r="D28" s="62">
        <f>C28*1.1</f>
        <v>825.00000000000011</v>
      </c>
      <c r="E28" s="20"/>
      <c r="F28" s="20">
        <v>17200000</v>
      </c>
      <c r="G28" s="22">
        <f t="shared" si="0"/>
        <v>22933.333333333332</v>
      </c>
      <c r="H28" s="22">
        <f>F28/D28</f>
        <v>20848.484848484844</v>
      </c>
      <c r="I28" s="22" t="e">
        <f t="shared" si="1"/>
        <v>#DIV/0!</v>
      </c>
      <c r="J28" s="20">
        <f>D28/C28</f>
        <v>1.1000000000000001</v>
      </c>
      <c r="K28" s="29"/>
    </row>
    <row r="29" spans="1:15" x14ac:dyDescent="0.25">
      <c r="B29" s="21"/>
      <c r="C29" s="21">
        <v>674</v>
      </c>
      <c r="D29" s="62">
        <f>C29*1.1</f>
        <v>741.40000000000009</v>
      </c>
      <c r="E29" s="20"/>
      <c r="F29" s="22">
        <v>15800000</v>
      </c>
      <c r="G29" s="22">
        <f t="shared" si="0"/>
        <v>23442.13649851632</v>
      </c>
      <c r="H29" s="22">
        <f>F29/D29</f>
        <v>21311.033180469378</v>
      </c>
      <c r="I29" s="22" t="e">
        <f t="shared" si="1"/>
        <v>#DIV/0!</v>
      </c>
      <c r="J29" s="20">
        <f>D29/C29</f>
        <v>1.1000000000000001</v>
      </c>
    </row>
    <row r="30" spans="1:15" x14ac:dyDescent="0.25">
      <c r="B30" s="21"/>
      <c r="C30" s="21"/>
      <c r="D30" s="62"/>
      <c r="E30" s="20"/>
      <c r="F30" s="22"/>
      <c r="G30" s="22" t="e">
        <f t="shared" si="0"/>
        <v>#DIV/0!</v>
      </c>
      <c r="H30" s="22" t="e">
        <f t="shared" ref="H30:H33" si="2">F30/D30</f>
        <v>#DIV/0!</v>
      </c>
      <c r="I30" s="22" t="e">
        <f t="shared" si="1"/>
        <v>#DIV/0!</v>
      </c>
      <c r="J30" s="20" t="e">
        <f>D30/C30</f>
        <v>#DIV/0!</v>
      </c>
    </row>
    <row r="31" spans="1:15" x14ac:dyDescent="0.25">
      <c r="C31" s="21"/>
      <c r="D31" s="63"/>
      <c r="F31" s="34"/>
      <c r="G31" s="34"/>
      <c r="H31" s="22"/>
      <c r="I31" s="34"/>
      <c r="J31" s="20"/>
    </row>
    <row r="32" spans="1:15" x14ac:dyDescent="0.25">
      <c r="F32" s="34"/>
      <c r="G32" s="34"/>
      <c r="H32" s="34"/>
      <c r="I32" s="34"/>
    </row>
    <row r="33" spans="1:12" x14ac:dyDescent="0.25">
      <c r="F33" s="33"/>
      <c r="G33" s="34"/>
      <c r="H33" s="34"/>
      <c r="I33" s="34"/>
    </row>
    <row r="34" spans="1:12" x14ac:dyDescent="0.25">
      <c r="B34" s="18" t="s">
        <v>22</v>
      </c>
    </row>
    <row r="35" spans="1:12" x14ac:dyDescent="0.25">
      <c r="B35" s="18">
        <f>64.24*10.764</f>
        <v>691.47935999999993</v>
      </c>
      <c r="C35" s="18">
        <v>14000000</v>
      </c>
      <c r="D35" s="54">
        <f>C35/B35</f>
        <v>20246.446690758785</v>
      </c>
      <c r="E35">
        <v>1137000</v>
      </c>
      <c r="F35">
        <v>30000</v>
      </c>
      <c r="G35">
        <f>F35+E35+C35</f>
        <v>15167000</v>
      </c>
      <c r="H35">
        <f>G35/B35</f>
        <v>21934.132639909891</v>
      </c>
      <c r="I35" s="14" t="e">
        <f>G35/#REF!</f>
        <v>#REF!</v>
      </c>
      <c r="J35" t="e">
        <f>G35/A35</f>
        <v>#DIV/0!</v>
      </c>
      <c r="L35" s="14">
        <f>B15/D37</f>
        <v>1.02432616</v>
      </c>
    </row>
    <row r="36" spans="1:12" x14ac:dyDescent="0.25">
      <c r="B36" s="18">
        <f>59*10.764+8.15*10.764</f>
        <v>722.80259999999987</v>
      </c>
      <c r="C36" s="18">
        <v>14500000</v>
      </c>
      <c r="D36" s="54">
        <f>C36/B36</f>
        <v>20060.802216262091</v>
      </c>
      <c r="E36">
        <v>287800</v>
      </c>
      <c r="F36">
        <v>30000</v>
      </c>
      <c r="G36">
        <f>F36+E36+C36</f>
        <v>14817800</v>
      </c>
      <c r="H36">
        <f>G36/B36</f>
        <v>20500.479660698511</v>
      </c>
      <c r="I36" s="14" t="e">
        <f>G36/#REF!</f>
        <v>#REF!</v>
      </c>
      <c r="J36" t="e">
        <f>G36/A36</f>
        <v>#DIV/0!</v>
      </c>
    </row>
    <row r="37" spans="1:12" x14ac:dyDescent="0.25">
      <c r="B37" s="18">
        <f>77.86*10.764</f>
        <v>838.08503999999994</v>
      </c>
      <c r="C37" s="18">
        <v>18000000</v>
      </c>
      <c r="D37" s="54">
        <f>C37/B37</f>
        <v>21477.534069812296</v>
      </c>
      <c r="H37">
        <f>G37/B37</f>
        <v>0</v>
      </c>
    </row>
    <row r="38" spans="1:12" ht="15.75" x14ac:dyDescent="0.25">
      <c r="A38" s="16"/>
    </row>
    <row r="39" spans="1:12" ht="15.75" x14ac:dyDescent="0.25">
      <c r="A39" s="16"/>
    </row>
    <row r="40" spans="1:12" ht="15.75" x14ac:dyDescent="0.25">
      <c r="A40" s="16"/>
    </row>
    <row r="41" spans="1:12" ht="15.75" x14ac:dyDescent="0.25">
      <c r="A41" s="16"/>
    </row>
    <row r="42" spans="1:12" ht="15.75" x14ac:dyDescent="0.25">
      <c r="A42" s="16"/>
    </row>
    <row r="43" spans="1:12" ht="15.75" x14ac:dyDescent="0.25">
      <c r="A43" s="16"/>
    </row>
    <row r="44" spans="1:12" ht="15.75" x14ac:dyDescent="0.25">
      <c r="A44" s="16"/>
    </row>
    <row r="55" spans="4:6" x14ac:dyDescent="0.25">
      <c r="D55" s="54">
        <v>36000</v>
      </c>
      <c r="E55">
        <v>5000</v>
      </c>
    </row>
    <row r="56" spans="4:6" x14ac:dyDescent="0.25">
      <c r="E56">
        <v>2000</v>
      </c>
    </row>
    <row r="57" spans="4:6" x14ac:dyDescent="0.25">
      <c r="E57">
        <v>2000</v>
      </c>
    </row>
    <row r="58" spans="4:6" x14ac:dyDescent="0.25">
      <c r="E58">
        <v>3000</v>
      </c>
    </row>
    <row r="59" spans="4:6" x14ac:dyDescent="0.25">
      <c r="E59">
        <v>500</v>
      </c>
    </row>
    <row r="60" spans="4:6" x14ac:dyDescent="0.25">
      <c r="E60">
        <v>2000</v>
      </c>
    </row>
    <row r="61" spans="4:6" x14ac:dyDescent="0.25">
      <c r="E61">
        <v>4000</v>
      </c>
    </row>
    <row r="62" spans="4:6" x14ac:dyDescent="0.25">
      <c r="E62">
        <v>1500</v>
      </c>
    </row>
    <row r="63" spans="4:6" x14ac:dyDescent="0.25">
      <c r="E63">
        <v>1000</v>
      </c>
    </row>
    <row r="64" spans="4:6" x14ac:dyDescent="0.25">
      <c r="D64" s="64"/>
      <c r="E64" s="14">
        <v>1000</v>
      </c>
      <c r="F64" s="14"/>
    </row>
    <row r="65" spans="5:5" x14ac:dyDescent="0.25">
      <c r="E65">
        <v>1500</v>
      </c>
    </row>
    <row r="66" spans="5:5" x14ac:dyDescent="0.25">
      <c r="E66">
        <v>4000</v>
      </c>
    </row>
    <row r="67" spans="5:5" x14ac:dyDescent="0.25">
      <c r="E67">
        <v>4000</v>
      </c>
    </row>
    <row r="68" spans="5:5" x14ac:dyDescent="0.25">
      <c r="E68">
        <f>SUM(E55:E67)</f>
        <v>31500</v>
      </c>
    </row>
    <row r="69" spans="5:5" x14ac:dyDescent="0.25">
      <c r="E69">
        <f>D55-E68</f>
        <v>4500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AF68-BBB9-4A58-B97A-FA902E0FA06C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9C92-972D-4812-86D6-8A5CC8BDB58F}">
  <dimension ref="A1"/>
  <sheetViews>
    <sheetView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C7CE-A8BC-4098-9E72-14EE6A4986FF}">
  <dimension ref="A1"/>
  <sheetViews>
    <sheetView workbookViewId="0">
      <selection activeCell="M1" sqref="M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B3C8-BA55-4592-9B2E-A3272E17567F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2024-09-24T07:35:03Z</dcterms:modified>
</cp:coreProperties>
</file>