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6447532-E54B-472A-9233-2CB3529CA112}" xr6:coauthVersionLast="45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E7" i="1"/>
  <c r="B22" i="1"/>
  <c r="B14" i="1"/>
  <c r="B12" i="1"/>
  <c r="B13" i="1" s="1"/>
  <c r="B11" i="1"/>
  <c r="B10" i="1"/>
  <c r="B8" i="1"/>
  <c r="B6" i="1"/>
  <c r="B5" i="1"/>
  <c r="B15" i="1" l="1"/>
  <c r="B17" i="1" s="1"/>
  <c r="J20" i="1"/>
  <c r="J19" i="1"/>
  <c r="H19" i="1"/>
  <c r="B23" i="1" l="1"/>
  <c r="B19" i="1"/>
  <c r="F21" i="1"/>
  <c r="E23" i="1"/>
  <c r="E25" i="1" s="1"/>
  <c r="E20" i="1"/>
  <c r="E19" i="1"/>
  <c r="B20" i="1" l="1"/>
  <c r="B21" i="1"/>
  <c r="I41" i="1" l="1"/>
  <c r="I45" i="1" l="1"/>
  <c r="C44" i="1"/>
  <c r="I43" i="1"/>
  <c r="I42" i="1"/>
  <c r="A39" i="1" l="1"/>
  <c r="F43" i="1" l="1"/>
  <c r="C43" i="1"/>
  <c r="I44" i="1" s="1"/>
  <c r="F42" i="1"/>
  <c r="C42" i="1"/>
  <c r="C41" i="1"/>
  <c r="C40" i="1"/>
  <c r="F40" i="1"/>
  <c r="C39" i="1" l="1"/>
  <c r="C38" i="1"/>
  <c r="C37" i="1"/>
  <c r="I38" i="1" l="1"/>
  <c r="I40" i="1"/>
  <c r="I33" i="1"/>
  <c r="I32" i="1" l="1"/>
  <c r="I29" i="1" l="1"/>
  <c r="I34" i="1"/>
  <c r="F29" i="1"/>
  <c r="G29" i="1" l="1"/>
  <c r="F30" i="1"/>
  <c r="G30" i="1"/>
  <c r="F31" i="1"/>
  <c r="G31" i="1"/>
  <c r="F32" i="1"/>
  <c r="G32" i="1"/>
  <c r="F33" i="1"/>
  <c r="G33" i="1"/>
  <c r="F34" i="1"/>
  <c r="G34" i="1"/>
  <c r="F35" i="1"/>
  <c r="G35" i="1"/>
  <c r="F37" i="1"/>
  <c r="F38" i="1"/>
  <c r="I30" i="1" l="1"/>
  <c r="H34" i="1" l="1"/>
  <c r="H33" i="1"/>
  <c r="H35" i="1"/>
  <c r="H29" i="1" l="1"/>
  <c r="H30" i="1" l="1"/>
  <c r="H31" i="1"/>
  <c r="H32" i="1"/>
  <c r="G3" i="1" l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<sst xmlns="http://schemas.openxmlformats.org/spreadsheetml/2006/main" count="31" uniqueCount="29">
  <si>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</si>
  <si>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</si>
  <si>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</si>
  <si>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</si>
  <si>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</si>
  <si>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</si>
  <si>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</si>
  <si>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</si>
  <si>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</si>
  <si>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</si>
  <si>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</si>
  <si>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</si>
  <si>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</si>
  <si>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</si>
  <si>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</si>
  <si>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</si>
  <si>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</si>
  <si>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</si>
  <si>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</si>
  <si>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</si>
  <si>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</si>
  <si>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</si>
  <si>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</si>
  <si>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</si>
  <si>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</si>
  <si>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</si>
  <si>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Car Parking</t>
  </si>
  <si>
    <t>Total Value</t>
  </si>
  <si>
    <t>Flat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</si>
</sst>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0" fontId="9" fillId="0" borderId="1" xfId="0" applyFont="1" applyFill="1" applyBorder="1"/>
    <xf numFmtId="43" fontId="11" fillId="0" borderId="1" xfId="0" applyNumberFormat="1" applyFont="1" applyFill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9" fillId="0" borderId="1" xfId="0" applyNumberFormat="1" applyFont="1" applyFill="1" applyBorder="1"/>
    <xf numFmtId="0" fontId="10" fillId="0" borderId="0" xfId="0" applyFont="1"/>
    <xf numFmtId="43" fontId="12" fillId="0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341790</xdr:colOff>
      <xdr:row>43</xdr:row>
      <xdr:rowOff>46595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DC36D4-B519-49A6-95C2-9102DA871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6190" cy="82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217981</xdr:colOff>
      <xdr:row>43</xdr:row>
      <xdr:rowOff>27548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839FB4-10E9-4A3D-8A75-2A1253D4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2381" cy="82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246552</xdr:colOff>
      <xdr:row>43</xdr:row>
      <xdr:rowOff>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E8E7EF-4339-4945-97B4-E566B4A89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0952" cy="82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160838</xdr:colOff>
      <xdr:row>39</xdr:row>
      <xdr:rowOff>151452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5A2352-0C7A-456B-ACED-D9ACF58F6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5238" cy="7580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334613</xdr:colOff>
      <xdr:row>44</xdr:row>
      <xdr:rowOff>86907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14B6A-CFC7-424B-ACE8-4A075F466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69013" cy="8468907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228600</xdr:colOff>
      <xdr:row>0</xdr:row>
      <xdr:rowOff>1</xdr:rowOff>
    </xdr:from>
    <xdr:to>
      <xdr:col>30</xdr:col>
      <xdr:colOff>468512</xdr:colOff>
      <xdr:row>38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341DA6-6D58-49E3-AF4E-6832F299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800" y="1"/>
          <a:ext cx="8164712" cy="7391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363617</xdr:colOff>
      <xdr:row>42</xdr:row>
      <xdr:rowOff>96380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28250E-BFB3-421D-88F0-A6E789078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46017" cy="809738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34</xdr:col>
      <xdr:colOff>248876</xdr:colOff>
      <xdr:row>44</xdr:row>
      <xdr:rowOff>48802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C7A2B8-D801-46D3-88D1-A4888B343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0" y="0"/>
          <a:ext cx="8783276" cy="84308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14</xdr:col>
      <xdr:colOff>125033</xdr:colOff>
      <xdr:row>78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27C3D-1FF5-4DD3-8890-103465E31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0"/>
          <a:ext cx="8659433" cy="870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zoomScaleNormal="100" workbookViewId="0">
      <selection activeCell="D13" sqref="D13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8" t="s">
        <v>28</v>
      </c>
      <c r="B2" s="27">
        <v>3106</v>
      </c>
      <c r="C2" s="27"/>
      <c r="D2" s="56"/>
      <c r="E2" t="s">
        <v>13</v>
      </c>
    </row>
    <row r="3" spans="1:17" ht="16.5" x14ac:dyDescent="0.3">
      <c r="A3" s="16" t="s">
        <v>0</v>
      </c>
      <c r="B3" s="28">
        <v>26500</v>
      </c>
      <c r="C3" s="17"/>
      <c r="D3" s="17"/>
      <c r="E3">
        <v>2016</v>
      </c>
      <c r="F3" s="3">
        <v>2024</v>
      </c>
      <c r="G3" s="4">
        <f>F3-E3</f>
        <v>8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7"/>
      <c r="E4" s="39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23500</v>
      </c>
      <c r="C5" s="17"/>
      <c r="D5" s="17"/>
      <c r="E5" s="40" t="s">
        <v>22</v>
      </c>
      <c r="F5" s="8" t="s">
        <v>23</v>
      </c>
      <c r="G5" s="14"/>
      <c r="H5" s="8"/>
      <c r="I5" s="8"/>
      <c r="M5" s="41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7"/>
      <c r="E6">
        <v>1438</v>
      </c>
      <c r="F6" s="3"/>
      <c r="G6" s="14"/>
      <c r="H6" s="8"/>
      <c r="I6" s="8"/>
      <c r="M6" s="41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20"/>
      <c r="E7">
        <f>8.55*10.764</f>
        <v>92.032200000000003</v>
      </c>
      <c r="F7" s="3"/>
      <c r="G7" s="5"/>
      <c r="H7" s="8"/>
      <c r="I7" s="8"/>
      <c r="M7" s="42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20"/>
      <c r="E8">
        <f>SUM(E6:E7)</f>
        <v>1530.0322000000001</v>
      </c>
      <c r="F8" s="32">
        <f>E8*1.1</f>
        <v>1683.0354200000002</v>
      </c>
      <c r="G8" s="5"/>
      <c r="H8" s="10"/>
      <c r="I8" s="10"/>
      <c r="M8" s="42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20"/>
      <c r="F9" s="32"/>
      <c r="G9" s="13"/>
      <c r="H9" s="8"/>
      <c r="I9" s="8"/>
      <c r="J9" s="34"/>
      <c r="M9" s="42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20"/>
      <c r="E10" s="34"/>
      <c r="F10" s="30"/>
      <c r="G10" s="13"/>
      <c r="H10" s="31"/>
      <c r="I10" s="31"/>
      <c r="J10" s="34"/>
      <c r="K10" s="34"/>
      <c r="L10" s="30"/>
      <c r="M10" s="42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37"/>
      <c r="G11" s="13"/>
      <c r="H11" s="31"/>
      <c r="I11" s="31"/>
      <c r="J11" s="34"/>
      <c r="K11" s="34"/>
      <c r="L11" s="30"/>
      <c r="M11" s="43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21"/>
      <c r="G12" s="13"/>
      <c r="H12" s="31"/>
      <c r="I12" s="31"/>
      <c r="J12" s="34"/>
      <c r="K12" s="34"/>
      <c r="L12" s="30"/>
      <c r="M12" s="41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21"/>
      <c r="G13" s="13"/>
      <c r="H13" s="31"/>
      <c r="I13" s="31"/>
      <c r="J13" s="34"/>
      <c r="K13" s="34"/>
      <c r="L13" s="30"/>
      <c r="M13" s="41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23500</v>
      </c>
      <c r="C14" s="17"/>
      <c r="D14" s="17"/>
      <c r="G14" s="13"/>
      <c r="H14" s="31"/>
      <c r="I14" s="31"/>
      <c r="J14" s="34"/>
      <c r="K14" s="34"/>
      <c r="L14" s="30"/>
      <c r="M14" s="41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26500</v>
      </c>
      <c r="C15" s="17"/>
      <c r="D15" s="17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1530</v>
      </c>
      <c r="C16" s="38"/>
      <c r="D16" s="16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4">
        <f>B15*B16</f>
        <v>40545000</v>
      </c>
      <c r="C17" s="23"/>
      <c r="D17" s="17"/>
      <c r="E17" s="5"/>
      <c r="F17" s="36"/>
      <c r="G17" s="5"/>
      <c r="H17" s="6"/>
      <c r="M17" s="5"/>
      <c r="N17" s="6"/>
    </row>
    <row r="18" spans="1:14" ht="16.5" x14ac:dyDescent="0.3">
      <c r="A18" s="16" t="s">
        <v>26</v>
      </c>
      <c r="B18" s="24">
        <v>3000000</v>
      </c>
      <c r="C18" s="23"/>
      <c r="D18" s="17"/>
      <c r="E18" s="5">
        <v>1438</v>
      </c>
      <c r="F18" s="36"/>
      <c r="G18" s="5"/>
      <c r="H18" s="6"/>
      <c r="M18" s="5"/>
      <c r="N18" s="6"/>
    </row>
    <row r="19" spans="1:14" s="53" customFormat="1" ht="16.5" x14ac:dyDescent="0.3">
      <c r="A19" s="54" t="s">
        <v>27</v>
      </c>
      <c r="B19" s="49">
        <f>B18+B17</f>
        <v>43545000</v>
      </c>
      <c r="C19" s="49"/>
      <c r="D19" s="57"/>
      <c r="E19" s="50">
        <f>8.55*10.764</f>
        <v>92.032200000000003</v>
      </c>
      <c r="F19" s="51"/>
      <c r="G19" s="50"/>
      <c r="H19" s="52">
        <f>28*10.764</f>
        <v>301.392</v>
      </c>
      <c r="J19" s="53">
        <f>672*10.764</f>
        <v>7233.4079999999994</v>
      </c>
      <c r="M19" s="50"/>
      <c r="N19" s="52"/>
    </row>
    <row r="20" spans="1:14" s="53" customFormat="1" ht="16.5" x14ac:dyDescent="0.3">
      <c r="A20" s="54" t="s">
        <v>24</v>
      </c>
      <c r="B20" s="49">
        <f>B19*0.98</f>
        <v>42674100</v>
      </c>
      <c r="C20" s="49"/>
      <c r="D20" s="57"/>
      <c r="E20" s="50">
        <f>SUM(E18:E19)</f>
        <v>1530.0322000000001</v>
      </c>
      <c r="F20" s="51"/>
      <c r="G20" s="50"/>
      <c r="H20" s="52"/>
      <c r="J20" s="53">
        <f>J19/24</f>
        <v>301.392</v>
      </c>
      <c r="M20" s="50"/>
      <c r="N20" s="52"/>
    </row>
    <row r="21" spans="1:14" s="53" customFormat="1" ht="16.5" x14ac:dyDescent="0.3">
      <c r="A21" s="54" t="s">
        <v>25</v>
      </c>
      <c r="B21" s="49">
        <f>B19*0.8</f>
        <v>34836000</v>
      </c>
      <c r="C21" s="49"/>
      <c r="D21" s="57"/>
      <c r="E21" s="50">
        <v>1530</v>
      </c>
      <c r="F21" s="51">
        <f>E21*1.1</f>
        <v>1683.0000000000002</v>
      </c>
      <c r="G21" s="50"/>
      <c r="H21" s="52"/>
      <c r="M21" s="50"/>
      <c r="N21" s="52"/>
    </row>
    <row r="22" spans="1:14" s="53" customFormat="1" ht="16.5" x14ac:dyDescent="0.3">
      <c r="A22" s="47" t="s">
        <v>12</v>
      </c>
      <c r="B22" s="48">
        <f>1683*B4</f>
        <v>5049000</v>
      </c>
      <c r="C22" s="55"/>
      <c r="D22" s="55"/>
      <c r="E22" s="52">
        <v>26000</v>
      </c>
      <c r="F22" s="50"/>
    </row>
    <row r="23" spans="1:14" ht="16.5" x14ac:dyDescent="0.3">
      <c r="A23" s="19" t="s">
        <v>16</v>
      </c>
      <c r="B23" s="24">
        <f>B17*0.032/12</f>
        <v>108120</v>
      </c>
      <c r="C23" s="24"/>
      <c r="D23" s="17"/>
      <c r="E23" s="6">
        <f>E22*E21</f>
        <v>39780000</v>
      </c>
      <c r="F23" s="5"/>
    </row>
    <row r="24" spans="1:14" x14ac:dyDescent="0.25">
      <c r="B24" s="12"/>
      <c r="E24">
        <v>3000000</v>
      </c>
    </row>
    <row r="25" spans="1:14" x14ac:dyDescent="0.25">
      <c r="B25" s="12"/>
      <c r="E25" s="6">
        <f>E24+E23</f>
        <v>42780000</v>
      </c>
    </row>
    <row r="27" spans="1:14" x14ac:dyDescent="0.25">
      <c r="C27" t="s">
        <v>14</v>
      </c>
    </row>
    <row r="28" spans="1:14" x14ac:dyDescent="0.25">
      <c r="B28" s="9" t="s">
        <v>15</v>
      </c>
      <c r="C28" s="8" t="s">
        <v>20</v>
      </c>
      <c r="D28" s="8"/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9">
        <v>635</v>
      </c>
      <c r="C29" s="8"/>
      <c r="D29" s="8"/>
      <c r="E29" s="8">
        <v>16100000</v>
      </c>
      <c r="F29" s="10">
        <f t="shared" ref="F29:F35" si="0">E29/B29</f>
        <v>25354.330708661419</v>
      </c>
      <c r="G29" s="10" t="e">
        <f>E29/C29</f>
        <v>#DIV/0!</v>
      </c>
      <c r="H29" s="10" t="e">
        <f>E29/#REF!</f>
        <v>#REF!</v>
      </c>
      <c r="I29" s="8">
        <f>C29/B29</f>
        <v>0</v>
      </c>
      <c r="J29" s="15"/>
    </row>
    <row r="30" spans="1:14" ht="17.25" x14ac:dyDescent="0.3">
      <c r="B30" s="9">
        <v>505</v>
      </c>
      <c r="C30" s="8"/>
      <c r="D30" s="8"/>
      <c r="E30" s="8">
        <v>14000000</v>
      </c>
      <c r="F30" s="10">
        <f t="shared" si="0"/>
        <v>27722.772277227723</v>
      </c>
      <c r="G30" s="10" t="e">
        <f>E30/C30</f>
        <v>#DIV/0!</v>
      </c>
      <c r="H30" s="10" t="e">
        <f>E30/#REF!</f>
        <v>#REF!</v>
      </c>
      <c r="I30" s="8">
        <f>C30/B30</f>
        <v>0</v>
      </c>
      <c r="J30" s="15"/>
    </row>
    <row r="31" spans="1:14" x14ac:dyDescent="0.25">
      <c r="B31" s="9">
        <v>635</v>
      </c>
      <c r="C31" s="8"/>
      <c r="D31" s="8"/>
      <c r="E31" s="10">
        <v>16000000</v>
      </c>
      <c r="F31" s="10">
        <f t="shared" si="0"/>
        <v>25196.850393700788</v>
      </c>
      <c r="G31" s="10" t="e">
        <f t="shared" ref="G31:G35" si="1">E31/C31</f>
        <v>#DIV/0!</v>
      </c>
      <c r="H31" s="10" t="e">
        <f>E31/#REF!</f>
        <v>#REF!</v>
      </c>
      <c r="I31" s="8"/>
    </row>
    <row r="32" spans="1:14" x14ac:dyDescent="0.25">
      <c r="B32" s="9">
        <v>1093</v>
      </c>
      <c r="C32" s="8"/>
      <c r="D32" s="8"/>
      <c r="E32" s="10">
        <v>27900000</v>
      </c>
      <c r="F32" s="10">
        <f t="shared" si="0"/>
        <v>25526.075022872828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3" spans="1:9" x14ac:dyDescent="0.25">
      <c r="B33" s="9">
        <v>930</v>
      </c>
      <c r="C33" s="25"/>
      <c r="E33" s="26">
        <v>26000000</v>
      </c>
      <c r="F33" s="26">
        <f t="shared" si="0"/>
        <v>27956.989247311827</v>
      </c>
      <c r="G33" s="10" t="e">
        <f t="shared" si="1"/>
        <v>#DIV/0!</v>
      </c>
      <c r="H33" s="26" t="e">
        <f>E33/#REF!</f>
        <v>#REF!</v>
      </c>
      <c r="I33" s="8">
        <f>C33/B33</f>
        <v>0</v>
      </c>
    </row>
    <row r="34" spans="1:9" x14ac:dyDescent="0.25">
      <c r="E34" s="26"/>
      <c r="F34" s="26" t="e">
        <f t="shared" si="0"/>
        <v>#DIV/0!</v>
      </c>
      <c r="G34" s="26" t="e">
        <f t="shared" si="1"/>
        <v>#DIV/0!</v>
      </c>
      <c r="H34" s="26" t="e">
        <f>E34/#REF!</f>
        <v>#REF!</v>
      </c>
      <c r="I34" t="e">
        <f>#REF!/B34</f>
        <v>#REF!</v>
      </c>
    </row>
    <row r="35" spans="1:9" x14ac:dyDescent="0.25">
      <c r="E35" s="25"/>
      <c r="F35" s="26" t="e">
        <f t="shared" si="0"/>
        <v>#DIV/0!</v>
      </c>
      <c r="G35" s="26" t="e">
        <f t="shared" si="1"/>
        <v>#DIV/0!</v>
      </c>
      <c r="H35" s="26" t="e">
        <f>E35/#REF!</f>
        <v>#REF!</v>
      </c>
    </row>
    <row r="37" spans="1:9" x14ac:dyDescent="0.25">
      <c r="A37">
        <v>855</v>
      </c>
      <c r="B37" s="7">
        <v>18904071</v>
      </c>
      <c r="C37">
        <f t="shared" ref="C37:C44" si="2">B37/A37</f>
        <v>22110.024561403508</v>
      </c>
      <c r="D37">
        <v>875000</v>
      </c>
      <c r="E37">
        <v>30000</v>
      </c>
      <c r="F37">
        <f>E37+D37+B37</f>
        <v>19809071</v>
      </c>
      <c r="H37" s="6"/>
      <c r="I37" s="6"/>
    </row>
    <row r="38" spans="1:9" x14ac:dyDescent="0.25">
      <c r="A38">
        <v>855</v>
      </c>
      <c r="B38" s="7">
        <v>19066071</v>
      </c>
      <c r="C38">
        <f t="shared" si="2"/>
        <v>22299.498245614035</v>
      </c>
      <c r="D38">
        <v>882000</v>
      </c>
      <c r="E38">
        <v>30000</v>
      </c>
      <c r="F38">
        <f>E38+D38+B38</f>
        <v>19978071</v>
      </c>
      <c r="H38" s="6"/>
      <c r="I38" s="6">
        <f>B15/C38</f>
        <v>1.1883675456783938</v>
      </c>
    </row>
    <row r="39" spans="1:9" x14ac:dyDescent="0.25">
      <c r="A39">
        <f>75*10.764</f>
        <v>807.3</v>
      </c>
      <c r="B39" s="7">
        <v>17944402</v>
      </c>
      <c r="C39">
        <f t="shared" si="2"/>
        <v>22227.674965935836</v>
      </c>
      <c r="I39" s="6"/>
    </row>
    <row r="40" spans="1:9" ht="15.75" x14ac:dyDescent="0.25">
      <c r="A40" s="44">
        <v>1396</v>
      </c>
      <c r="B40" s="45">
        <v>33307156</v>
      </c>
      <c r="C40" s="46">
        <f t="shared" si="2"/>
        <v>23858.994269340976</v>
      </c>
      <c r="D40" s="46">
        <v>899500</v>
      </c>
      <c r="E40" s="46">
        <v>30000</v>
      </c>
      <c r="F40" s="46">
        <f>E40+D40+B40</f>
        <v>34236656</v>
      </c>
      <c r="G40" s="46"/>
      <c r="I40" s="6">
        <f>B15/C39</f>
        <v>1.1922074639210603</v>
      </c>
    </row>
    <row r="41" spans="1:9" ht="15.75" x14ac:dyDescent="0.25">
      <c r="A41" s="30">
        <v>855</v>
      </c>
      <c r="B41" s="7">
        <v>20304005</v>
      </c>
      <c r="C41">
        <f t="shared" si="2"/>
        <v>23747.374269005846</v>
      </c>
      <c r="I41" s="6">
        <f>B15/C40</f>
        <v>1.1106922488368565</v>
      </c>
    </row>
    <row r="42" spans="1:9" ht="15.75" x14ac:dyDescent="0.25">
      <c r="A42" s="44">
        <v>930</v>
      </c>
      <c r="B42" s="45">
        <v>22223709</v>
      </c>
      <c r="C42" s="46">
        <f t="shared" si="2"/>
        <v>23896.461290322579</v>
      </c>
      <c r="D42" s="46">
        <v>1194000</v>
      </c>
      <c r="E42" s="46">
        <v>30000</v>
      </c>
      <c r="F42" s="46">
        <f>E42+D42+B42</f>
        <v>23447709</v>
      </c>
      <c r="G42" s="46"/>
      <c r="I42" s="6">
        <f>C15/C41</f>
        <v>0</v>
      </c>
    </row>
    <row r="43" spans="1:9" ht="15.75" x14ac:dyDescent="0.25">
      <c r="A43" s="44">
        <v>790</v>
      </c>
      <c r="B43" s="45">
        <v>17562736</v>
      </c>
      <c r="C43" s="46">
        <f t="shared" si="2"/>
        <v>22231.311392405063</v>
      </c>
      <c r="D43" s="46">
        <v>1220500</v>
      </c>
      <c r="E43" s="46">
        <v>30000</v>
      </c>
      <c r="F43" s="46">
        <f>E43+D43+B43</f>
        <v>18813236</v>
      </c>
      <c r="G43" s="46"/>
      <c r="I43" s="6">
        <f>B15/C42</f>
        <v>1.1089508056463484</v>
      </c>
    </row>
    <row r="44" spans="1:9" ht="15.75" x14ac:dyDescent="0.25">
      <c r="A44" s="30">
        <v>855</v>
      </c>
      <c r="B44" s="7">
        <v>19634505</v>
      </c>
      <c r="C44" s="46">
        <f t="shared" si="2"/>
        <v>22964.333333333332</v>
      </c>
      <c r="I44" s="6">
        <f>C15/C43</f>
        <v>0</v>
      </c>
    </row>
    <row r="45" spans="1:9" ht="15.75" x14ac:dyDescent="0.25">
      <c r="A45" s="30"/>
      <c r="I45" s="6">
        <f>C15/C44</f>
        <v>0</v>
      </c>
    </row>
    <row r="46" spans="1:9" ht="15.75" x14ac:dyDescent="0.25">
      <c r="A46" s="30"/>
    </row>
    <row r="66" spans="3:5" x14ac:dyDescent="0.25">
      <c r="C66" s="6"/>
      <c r="D66" s="6"/>
      <c r="E6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K1" workbookViewId="0">
      <selection activeCell="AJ30" sqref="AJ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>
      <selection activeCell="U1" sqref="U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abSelected="1" topLeftCell="A34" workbookViewId="0">
      <selection activeCell="A34" sqref="A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2024-09-21T05:34:08Z</dcterms:modified>
</cp:coreProperties>
</file>