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Mulund (E)\Amol Hari Mane\"/>
    </mc:Choice>
  </mc:AlternateContent>
  <xr:revisionPtr revIDLastSave="0" documentId="13_ncr:1_{4FB3F316-D265-4D9F-9561-3FBF8F2C9AC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Q6" i="4"/>
  <c r="F18" i="4"/>
  <c r="W3" i="4" l="1"/>
  <c r="W2" i="4"/>
  <c r="V3" i="4"/>
  <c r="V4" i="4"/>
  <c r="W4" i="4" s="1"/>
  <c r="V5" i="4"/>
  <c r="V2" i="4"/>
  <c r="U3" i="4"/>
  <c r="U4" i="4"/>
  <c r="U5" i="4"/>
  <c r="U2" i="4"/>
  <c r="O29" i="4" l="1"/>
  <c r="P28" i="4"/>
  <c r="P27" i="4"/>
  <c r="P25" i="4"/>
  <c r="P26" i="4"/>
  <c r="P24" i="4"/>
  <c r="P23" i="4"/>
  <c r="H20" i="4" l="1"/>
  <c r="Q2" i="4"/>
  <c r="I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Q5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<sst xmlns="http://schemas.openxmlformats.org/spreadsheetml/2006/main" count="30" uniqueCount="27">
  <si>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</si>
  <si>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</si>
  <si>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</si>
  <si>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</si>
  <si>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</si>
  <si>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</si>
  <si>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</si>
  <si>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</si>
  <si>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</si>
  <si>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</si>
  <si>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</si>
  <si>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</si>
  <si>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</si>
  <si>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l Unit No. 19, Ground Floor, New Modella Co.-Op. Premises Society Limited, Padwal Nagar, Automatic Electric Ltd., Wagle Estate, Plot No. 184B, Village - Panchpakhadi, Taluka - Thane, </t>
  </si>
  <si>
    <t>bua</t>
  </si>
  <si>
    <t>rate</t>
  </si>
  <si>
    <t>fmv</t>
  </si>
  <si>
    <t>mca</t>
  </si>
  <si>
    <t>LS - 90 laskhs</t>
  </si>
  <si>
    <t>06.05.24</t>
  </si>
  <si>
    <t>04.07.23</t>
  </si>
  <si>
    <t>12.12.23</t>
  </si>
  <si>
    <t>loading - 33%</t>
  </si>
  <si>
    <t>double height</t>
  </si>
  <si>
    <t>mezzanine</t>
  </si>
  <si>
    <t>oc - 1987</t>
  </si>
  <si>
    <t>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</si>
</sst>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B8F76E-D9AB-495B-B1D4-D58A66657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7EDD0-AC60-44EE-ABA0-FDEEF30B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26080-1C63-4D6A-B7A1-83D7CF2FE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23EA5-BCFA-44E1-9FBD-37FEF8EF7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S13" sqref="S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26</v>
      </c>
      <c r="U1" s="1" t="s">
        <v>22</v>
      </c>
    </row>
    <row r="2" spans="1:23" x14ac:dyDescent="0.25">
      <c r="A2" s="4">
        <f t="shared" ref="A2:A15" si="0">N2</f>
        <v>0</v>
      </c>
      <c r="B2" s="4">
        <f t="shared" ref="B2:B15" si="1">Q2</f>
        <v>585</v>
      </c>
      <c r="C2" s="4">
        <f>B2*1.2</f>
        <v>702</v>
      </c>
      <c r="D2" s="4">
        <f t="shared" ref="D2:D13" si="2">C2*1.2</f>
        <v>842.4</v>
      </c>
      <c r="E2" s="5">
        <f t="shared" ref="E2:E13" si="3">R2</f>
        <v>6600000</v>
      </c>
      <c r="F2" s="10">
        <f t="shared" ref="F2:F13" si="4">ROUND((E2/B2),0)</f>
        <v>11282</v>
      </c>
      <c r="G2" s="15">
        <f t="shared" ref="G2:G13" si="5">ROUND((E2/C2),0)</f>
        <v>9402</v>
      </c>
      <c r="H2" s="10">
        <f t="shared" ref="H2:H13" si="6">ROUND((E2/D2),0)</f>
        <v>7835</v>
      </c>
      <c r="I2" s="4" t="e">
        <f>#REF!</f>
        <v>#REF!</v>
      </c>
      <c r="J2" s="4" t="str">
        <f t="shared" ref="J2:J13" si="7">S2</f>
        <v>06.05.24</v>
      </c>
      <c r="O2">
        <v>0</v>
      </c>
      <c r="P2">
        <v>702</v>
      </c>
      <c r="Q2">
        <f t="shared" ref="Q2:Q12" si="8">P2/1.2</f>
        <v>585</v>
      </c>
      <c r="R2" s="2">
        <v>6600000</v>
      </c>
      <c r="S2" s="8" t="s">
        <v>19</v>
      </c>
      <c r="T2" s="8">
        <v>2</v>
      </c>
      <c r="U2">
        <f>Q2*1.33</f>
        <v>778.05000000000007</v>
      </c>
      <c r="V2">
        <f>R2/U2</f>
        <v>8482.7453248505881</v>
      </c>
      <c r="W2">
        <f>V2*1.25</f>
        <v>10603.431656063236</v>
      </c>
    </row>
    <row r="3" spans="1:23" x14ac:dyDescent="0.25">
      <c r="A3" s="4">
        <f t="shared" si="0"/>
        <v>0</v>
      </c>
      <c r="B3" s="4">
        <f t="shared" si="1"/>
        <v>396</v>
      </c>
      <c r="C3" s="4">
        <f t="shared" ref="C3:C15" si="9">B3*1.2</f>
        <v>475.2</v>
      </c>
      <c r="D3" s="4">
        <f t="shared" si="2"/>
        <v>570.24</v>
      </c>
      <c r="E3" s="5">
        <f t="shared" si="3"/>
        <v>5500000</v>
      </c>
      <c r="F3" s="10">
        <f t="shared" si="4"/>
        <v>13889</v>
      </c>
      <c r="G3" s="15">
        <f t="shared" si="5"/>
        <v>11574</v>
      </c>
      <c r="H3" s="10">
        <f t="shared" si="6"/>
        <v>9645</v>
      </c>
      <c r="I3" s="4" t="e">
        <f>#REF!</f>
        <v>#REF!</v>
      </c>
      <c r="J3" s="4" t="str">
        <f t="shared" si="7"/>
        <v>04.07.23</v>
      </c>
      <c r="O3">
        <v>0</v>
      </c>
      <c r="P3">
        <f t="shared" ref="P3:P12" si="10">O3/1.2</f>
        <v>0</v>
      </c>
      <c r="Q3">
        <v>396</v>
      </c>
      <c r="R3" s="2">
        <v>5500000</v>
      </c>
      <c r="S3" s="8" t="s">
        <v>20</v>
      </c>
      <c r="T3" s="8">
        <v>1</v>
      </c>
      <c r="U3">
        <f t="shared" ref="U3:U5" si="11">Q3*1.33</f>
        <v>526.68000000000006</v>
      </c>
      <c r="V3">
        <f t="shared" ref="V3:V5" si="12">R3/U3</f>
        <v>10442.773600668335</v>
      </c>
      <c r="W3">
        <f t="shared" ref="W3:W4" si="13">V3*1.25</f>
        <v>13053.467000835419</v>
      </c>
    </row>
    <row r="4" spans="1:23" x14ac:dyDescent="0.25">
      <c r="A4" s="4">
        <f t="shared" si="0"/>
        <v>0</v>
      </c>
      <c r="B4" s="4">
        <f t="shared" si="1"/>
        <v>388.33333333333337</v>
      </c>
      <c r="C4" s="4">
        <f t="shared" si="9"/>
        <v>466</v>
      </c>
      <c r="D4" s="4">
        <f t="shared" si="2"/>
        <v>559.19999999999993</v>
      </c>
      <c r="E4" s="5">
        <f t="shared" si="3"/>
        <v>6000000</v>
      </c>
      <c r="F4" s="10">
        <f t="shared" si="4"/>
        <v>15451</v>
      </c>
      <c r="G4" s="15">
        <f t="shared" si="5"/>
        <v>12876</v>
      </c>
      <c r="H4" s="10">
        <f t="shared" si="6"/>
        <v>10730</v>
      </c>
      <c r="I4" s="4" t="e">
        <f>#REF!</f>
        <v>#REF!</v>
      </c>
      <c r="J4" s="4" t="str">
        <f t="shared" si="7"/>
        <v>12.12.23</v>
      </c>
      <c r="O4">
        <v>0</v>
      </c>
      <c r="P4">
        <v>466</v>
      </c>
      <c r="Q4">
        <f>P4/1.2</f>
        <v>388.33333333333337</v>
      </c>
      <c r="R4" s="2">
        <v>6000000</v>
      </c>
      <c r="S4" s="8" t="s">
        <v>21</v>
      </c>
      <c r="T4" s="8">
        <v>1</v>
      </c>
      <c r="U4">
        <f t="shared" si="11"/>
        <v>516.48333333333346</v>
      </c>
      <c r="V4">
        <f t="shared" si="12"/>
        <v>11617.025396108294</v>
      </c>
      <c r="W4">
        <f t="shared" si="13"/>
        <v>14521.281745135368</v>
      </c>
    </row>
    <row r="5" spans="1:23" x14ac:dyDescent="0.25">
      <c r="A5" s="4">
        <f t="shared" si="0"/>
        <v>0</v>
      </c>
      <c r="B5" s="4">
        <f t="shared" si="1"/>
        <v>426.66666666666669</v>
      </c>
      <c r="C5" s="4">
        <f t="shared" si="9"/>
        <v>512</v>
      </c>
      <c r="D5" s="4">
        <f t="shared" si="2"/>
        <v>614.4</v>
      </c>
      <c r="E5" s="5">
        <f t="shared" si="3"/>
        <v>9600000</v>
      </c>
      <c r="F5" s="10">
        <f t="shared" si="4"/>
        <v>22500</v>
      </c>
      <c r="G5" s="15">
        <f t="shared" si="5"/>
        <v>18750</v>
      </c>
      <c r="H5" s="10">
        <f t="shared" si="6"/>
        <v>15625</v>
      </c>
      <c r="I5" s="4" t="e">
        <f>#REF!</f>
        <v>#REF!</v>
      </c>
      <c r="J5" s="4">
        <f t="shared" si="7"/>
        <v>0</v>
      </c>
      <c r="O5">
        <v>0</v>
      </c>
      <c r="P5">
        <v>512</v>
      </c>
      <c r="Q5">
        <f t="shared" si="8"/>
        <v>426.66666666666669</v>
      </c>
      <c r="R5" s="2">
        <v>9600000</v>
      </c>
      <c r="S5" s="8"/>
      <c r="T5" s="8"/>
      <c r="U5">
        <f t="shared" si="11"/>
        <v>567.4666666666667</v>
      </c>
      <c r="V5">
        <f t="shared" si="12"/>
        <v>16917.293233082706</v>
      </c>
    </row>
    <row r="6" spans="1:23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  <c r="S6" s="8"/>
      <c r="T6" s="8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4">O13/1.2</f>
        <v>0</v>
      </c>
      <c r="Q13">
        <f t="shared" ref="Q13" si="15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6">C14*1.2</f>
        <v>0</v>
      </c>
      <c r="E14" s="5">
        <f t="shared" ref="E14:E15" si="17">R14</f>
        <v>0</v>
      </c>
      <c r="F14" s="10" t="e">
        <f t="shared" ref="F14:F15" si="18">ROUND((E14/B14),0)</f>
        <v>#DIV/0!</v>
      </c>
      <c r="G14" s="10" t="e">
        <f t="shared" ref="G14:G15" si="19">ROUND((E14/C14),0)</f>
        <v>#DIV/0!</v>
      </c>
      <c r="H14" s="4" t="e">
        <f t="shared" ref="H14:H15" si="20">ROUND((E14/D14),0)</f>
        <v>#DIV/0!</v>
      </c>
      <c r="I14" s="4" t="e">
        <f>#REF!</f>
        <v>#REF!</v>
      </c>
      <c r="J14" s="4">
        <f t="shared" ref="J14:J15" si="21">S14</f>
        <v>0</v>
      </c>
      <c r="O14">
        <v>0</v>
      </c>
      <c r="P14">
        <f t="shared" ref="P14:P15" si="22">O14/1.2</f>
        <v>0</v>
      </c>
      <c r="Q14">
        <f t="shared" ref="Q14:Q15" si="23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6"/>
        <v>0</v>
      </c>
      <c r="E15" s="5">
        <f t="shared" si="17"/>
        <v>0</v>
      </c>
      <c r="F15" s="10" t="e">
        <f t="shared" si="18"/>
        <v>#DIV/0!</v>
      </c>
      <c r="G15" s="4" t="e">
        <f t="shared" si="19"/>
        <v>#DIV/0!</v>
      </c>
      <c r="H15" s="4" t="e">
        <f t="shared" si="20"/>
        <v>#DIV/0!</v>
      </c>
      <c r="I15" s="4" t="e">
        <f>#REF!</f>
        <v>#REF!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8"/>
      <c r="T15" s="8"/>
    </row>
    <row r="17" spans="6:24" x14ac:dyDescent="0.25">
      <c r="G17" t="s">
        <v>13</v>
      </c>
    </row>
    <row r="18" spans="6:24" x14ac:dyDescent="0.25">
      <c r="F18" s="7">
        <f>H18/1.2</f>
        <v>297.5</v>
      </c>
      <c r="G18" t="s">
        <v>14</v>
      </c>
      <c r="H18">
        <v>357</v>
      </c>
      <c r="I18">
        <f>28.81*10.764</f>
        <v>310.11083999999994</v>
      </c>
    </row>
    <row r="19" spans="6:24" x14ac:dyDescent="0.25">
      <c r="G19" t="s">
        <v>15</v>
      </c>
      <c r="H19">
        <v>15000</v>
      </c>
    </row>
    <row r="20" spans="6:24" x14ac:dyDescent="0.25">
      <c r="G20" t="s">
        <v>16</v>
      </c>
      <c r="H20">
        <f>H19*H18</f>
        <v>5355000</v>
      </c>
    </row>
    <row r="22" spans="6:24" x14ac:dyDescent="0.25">
      <c r="G22" s="6"/>
      <c r="H22" s="6"/>
      <c r="N22" t="s">
        <v>17</v>
      </c>
    </row>
    <row r="23" spans="6:24" x14ac:dyDescent="0.25">
      <c r="G23" t="s">
        <v>18</v>
      </c>
      <c r="I23" t="s">
        <v>25</v>
      </c>
      <c r="N23">
        <v>3.3</v>
      </c>
      <c r="O23">
        <v>7.7</v>
      </c>
      <c r="P23">
        <f>O23*N23</f>
        <v>25.41</v>
      </c>
    </row>
    <row r="24" spans="6:24" x14ac:dyDescent="0.25">
      <c r="G24" t="s">
        <v>23</v>
      </c>
      <c r="N24">
        <v>1.24</v>
      </c>
      <c r="O24">
        <v>1.36</v>
      </c>
      <c r="P24">
        <f t="shared" ref="P24:P26" si="24">O24*N24</f>
        <v>1.6864000000000001</v>
      </c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24</v>
      </c>
      <c r="P25">
        <f>P23-P24</f>
        <v>23.723600000000001</v>
      </c>
      <c r="Q25" s="11"/>
      <c r="R25" s="13"/>
      <c r="T25" s="11"/>
      <c r="U25" s="11"/>
      <c r="V25" s="11"/>
      <c r="W25" s="11"/>
      <c r="X25" s="11"/>
    </row>
    <row r="26" spans="6:24" x14ac:dyDescent="0.25">
      <c r="N26">
        <v>1.1000000000000001</v>
      </c>
      <c r="O26">
        <v>1.1299999999999999</v>
      </c>
      <c r="P26">
        <f t="shared" si="24"/>
        <v>1.2429999999999999</v>
      </c>
      <c r="Q26" s="14"/>
      <c r="R26" s="14"/>
      <c r="T26" s="14"/>
      <c r="U26" s="14"/>
      <c r="V26" s="11"/>
      <c r="W26" s="11"/>
      <c r="X26" s="11"/>
    </row>
    <row r="27" spans="6:24" x14ac:dyDescent="0.25">
      <c r="P27" s="11">
        <f>P26+P25</f>
        <v>24.9666</v>
      </c>
      <c r="Q27" s="11"/>
      <c r="R27" s="11"/>
      <c r="T27" s="11"/>
      <c r="U27" s="11"/>
      <c r="V27" s="11"/>
      <c r="W27" s="11"/>
      <c r="X27" s="11"/>
    </row>
    <row r="28" spans="6:24" x14ac:dyDescent="0.25">
      <c r="P28" s="11">
        <f>P27*10.764</f>
        <v>268.74048239999996</v>
      </c>
      <c r="Q28" s="11"/>
      <c r="R28" s="11"/>
      <c r="T28" s="11"/>
      <c r="U28" s="11"/>
      <c r="V28" s="11"/>
      <c r="W28" s="11"/>
      <c r="X28" s="11"/>
    </row>
    <row r="29" spans="6:24" x14ac:dyDescent="0.25">
      <c r="O29">
        <f>357/P28</f>
        <v>1.328419138091121</v>
      </c>
      <c r="P29" s="11"/>
      <c r="Q29" s="11"/>
      <c r="R29" s="12"/>
      <c r="T29" s="12"/>
      <c r="U29" s="12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2024-09-30T09:45:00Z</dcterms:modified>
</cp:coreProperties>
</file>