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anseva Sahakari Bank\Charkop\HEERANNA AYANNA POGALE\"/>
    </mc:Choice>
  </mc:AlternateContent>
  <xr:revisionPtr revIDLastSave="0" documentId="13_ncr:1_{92805ADA-706C-4F40-8A26-1C97899ADAA0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8" i="4" l="1"/>
  <c r="G28" i="4"/>
  <c r="P8" i="4" l="1"/>
  <c r="P3" i="4"/>
  <c r="P7" i="4"/>
  <c r="P6" i="4"/>
  <c r="P5" i="4"/>
  <c r="P4" i="4"/>
  <c r="P2" i="4"/>
  <c r="C5" i="25" l="1"/>
  <c r="C4" i="25"/>
  <c r="C3" i="25"/>
  <c r="Q2" i="4"/>
  <c r="B2" i="4" s="1"/>
  <c r="C2" i="4" s="1"/>
  <c r="Q3" i="4"/>
  <c r="B3" i="4" s="1"/>
  <c r="C3" i="4" s="1"/>
  <c r="D3" i="4" s="1"/>
  <c r="Q4" i="4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Q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<sst xmlns="http://schemas.openxmlformats.org/spreadsheetml/2006/main" count="137" uniqueCount="95">
  <si>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</si>
  <si>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</si>
  <si>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</si>
  <si>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</si>
  <si>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</si>
  <si>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</si>
  <si>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</si>
  <si>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</si>
  <si>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</si>
  <si>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</si>
  <si>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</si>
  <si>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</si>
  <si>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</si>
  <si>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</si>
  <si>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</si>
  <si>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</si>
  <si>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</si>
  <si>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</si>
  <si>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</si>
  <si>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</si>
  <si>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</si>
  <si>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</si>
  <si>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</si>
  <si>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</si>
  <si>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</si>
  <si>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</si>
  <si>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</si>
  <si>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</si>
  <si>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</si>
  <si>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</si>
  <si>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</si>
  <si>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</si>
  <si>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</si>
  <si>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</si>
  <si>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</si>
  <si>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</si>
  <si>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</si>
  <si>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</si>
  <si>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</si>
  <si>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</si>
  <si>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</si>
  <si>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</si>
  <si>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</si>
  <si>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</si>
  <si>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</si>
  <si>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</si>
  <si>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</si>
  <si>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</si>
  <si>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</si>
  <si>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</si>
  <si>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</si>
  <si>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</si>
  <si>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</si>
  <si>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</si>
  <si>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</si>
  <si>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</si>
  <si>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</si>
  <si>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</si>
  <si>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</si>
  <si>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</si>
  <si>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</si>
  <si>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</si>
  <si>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</si>
  <si>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</si>
  <si>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</si>
  <si>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</si>
  <si>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</si>
  <si>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</si>
  <si>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</si>
  <si>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</si>
  <si>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</si>
  <si>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</si>
  <si>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</si>
  <si>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</si>
  <si>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</si>
  <si>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</si>
  <si>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</si>
  <si>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</si>
  <si>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</si>
  <si>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</si>
  <si>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</si>
  <si>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</si>
  <si>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</si>
  <si>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</si>
  <si>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 </t>
  </si>
  <si>
    <t>YOC - 1987 - AGREEMENT</t>
  </si>
  <si>
    <t>IGR-31.07.24</t>
  </si>
  <si>
    <t>IGR-10.05.24</t>
  </si>
  <si>
    <t>IGR-01.09.23</t>
  </si>
  <si>
    <t>IGR-30.05.24</t>
  </si>
  <si>
    <t>IGR-16.04.24</t>
  </si>
  <si>
    <t>IGR-10.04.24</t>
  </si>
  <si>
    <t>IGR-04.04.24</t>
  </si>
  <si>
    <t>BALC</t>
  </si>
  <si>
    <t>TMCA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</si>
</sst>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7D02F2-7241-46D2-A294-F80E747FF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1952E1-8C3F-4562-B70F-A0C5FDFFF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88309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78637D-7021-4C11-B465-007989AEC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916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62F186-D254-4ABF-87E3-C8B8F420D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4111FB-DD83-4BA1-9F6B-1B62BC64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62B98E-6D07-4E52-8C1A-F3F26365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4B8544-3E70-4C4B-BC3C-2F04F360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06E6F6-8064-4445-9A61-77CC82DDD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A62F3D-E055-426D-8F87-8AC432D7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E23EFB-2097-481E-98E2-EFAA76DA7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8690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201461-D8A0-4887-9393-CD5D6D42C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8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202289.283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231689.283</v>
      </c>
      <c r="D9" s="58" t="s">
        <v>62</v>
      </c>
      <c r="E9" s="59">
        <f>C9/10.764</f>
        <v>21524.459587513935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1987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37</v>
      </c>
      <c r="D13" s="65">
        <f>D12-C13</f>
        <v>63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FED27-0EDA-4CFF-BE75-703D8A696D2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I22" sqref="I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20000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2000</v>
      </c>
      <c r="D4" s="22"/>
    </row>
    <row r="5" spans="1:5" x14ac:dyDescent="0.25">
      <c r="A5" s="15" t="s">
        <v>15</v>
      </c>
      <c r="B5" s="18"/>
      <c r="C5" s="19">
        <f>C3-C4</f>
        <v>18000</v>
      </c>
      <c r="D5" s="22"/>
    </row>
    <row r="6" spans="1:5" x14ac:dyDescent="0.25">
      <c r="A6" s="15" t="s">
        <v>16</v>
      </c>
      <c r="B6" s="18"/>
      <c r="C6" s="19">
        <f>C4</f>
        <v>2000</v>
      </c>
      <c r="D6" s="22"/>
    </row>
    <row r="7" spans="1:5" x14ac:dyDescent="0.25">
      <c r="A7" s="15" t="s">
        <v>17</v>
      </c>
      <c r="B7" s="23"/>
      <c r="C7" s="24">
        <f>D7-D8</f>
        <v>37</v>
      </c>
      <c r="D7" s="24">
        <v>2024</v>
      </c>
    </row>
    <row r="8" spans="1:5" x14ac:dyDescent="0.25">
      <c r="A8" s="15" t="s">
        <v>18</v>
      </c>
      <c r="B8" s="23"/>
      <c r="C8" s="24">
        <f>C9-C7</f>
        <v>23</v>
      </c>
      <c r="D8" s="24">
        <v>1987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55.5</v>
      </c>
      <c r="D10" s="24"/>
    </row>
    <row r="11" spans="1:5" x14ac:dyDescent="0.25">
      <c r="A11" s="15"/>
      <c r="B11" s="25"/>
      <c r="C11" s="26">
        <f>C10%</f>
        <v>0.55500000000000005</v>
      </c>
      <c r="D11" s="26"/>
    </row>
    <row r="12" spans="1:5" x14ac:dyDescent="0.25">
      <c r="A12" s="15" t="s">
        <v>21</v>
      </c>
      <c r="B12" s="18"/>
      <c r="C12" s="19">
        <f>C6*C11</f>
        <v>1110</v>
      </c>
      <c r="D12" s="22"/>
    </row>
    <row r="13" spans="1:5" x14ac:dyDescent="0.25">
      <c r="A13" s="15" t="s">
        <v>22</v>
      </c>
      <c r="B13" s="18"/>
      <c r="C13" s="19">
        <f>C6-C12</f>
        <v>890</v>
      </c>
      <c r="D13" s="22"/>
    </row>
    <row r="14" spans="1:5" x14ac:dyDescent="0.25">
      <c r="A14" s="15" t="s">
        <v>15</v>
      </c>
      <c r="B14" s="18"/>
      <c r="C14" s="19">
        <f>C5</f>
        <v>18000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18890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269</v>
      </c>
      <c r="D18" s="24" t="s">
        <v>84</v>
      </c>
    </row>
    <row r="19" spans="1:5" x14ac:dyDescent="0.25">
      <c r="A19" s="15" t="s">
        <v>74</v>
      </c>
      <c r="B19" s="6"/>
      <c r="C19" s="30">
        <f>C18*C16</f>
        <v>5081410</v>
      </c>
      <c r="D19" s="72"/>
      <c r="E19" s="65"/>
    </row>
    <row r="20" spans="1:5" x14ac:dyDescent="0.25">
      <c r="A20" s="15" t="s">
        <v>24</v>
      </c>
      <c r="C20" s="31">
        <f>C19*90%</f>
        <v>4573269</v>
      </c>
      <c r="D20" s="30"/>
      <c r="E20" s="65"/>
    </row>
    <row r="21" spans="1:5" x14ac:dyDescent="0.25">
      <c r="A21" s="15" t="s">
        <v>25</v>
      </c>
      <c r="C21" s="31">
        <f>C19*80%</f>
        <v>4065128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538000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10586.270833333334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32" sqref="T3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224.24999999999997</v>
      </c>
      <c r="C2" s="4">
        <f t="shared" ref="C2:C16" si="1">B2*1.2</f>
        <v>269.09999999999997</v>
      </c>
      <c r="D2" s="4">
        <f t="shared" ref="D2:D16" si="2">C2*1.2</f>
        <v>322.91999999999996</v>
      </c>
      <c r="E2" s="5">
        <f t="shared" ref="E2:E16" si="3">R2</f>
        <v>7350000</v>
      </c>
      <c r="F2" s="4">
        <f t="shared" ref="F2:F15" si="4">ROUND((E2/B2),0)</f>
        <v>32776</v>
      </c>
      <c r="G2" s="4">
        <f t="shared" ref="G2:G15" si="5">ROUND((E2/C2),0)</f>
        <v>27313</v>
      </c>
      <c r="H2" s="4">
        <f t="shared" ref="H2:H15" si="6">ROUND((E2/D2),0)</f>
        <v>22761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25*10.764</f>
        <v>269.09999999999997</v>
      </c>
      <c r="Q2">
        <f t="shared" ref="Q2:Q10" si="9">P2/1.2</f>
        <v>224.24999999999997</v>
      </c>
      <c r="R2" s="2">
        <v>7350000</v>
      </c>
      <c r="S2" s="2" t="s">
        <v>86</v>
      </c>
    </row>
    <row r="3" spans="1:19" x14ac:dyDescent="0.25">
      <c r="A3" s="4">
        <v>2</v>
      </c>
      <c r="B3" s="4">
        <f t="shared" si="0"/>
        <v>224.24999999999997</v>
      </c>
      <c r="C3" s="4">
        <f t="shared" si="1"/>
        <v>269.09999999999997</v>
      </c>
      <c r="D3" s="4">
        <f t="shared" si="2"/>
        <v>322.91999999999996</v>
      </c>
      <c r="E3" s="5">
        <f t="shared" si="3"/>
        <v>6350000</v>
      </c>
      <c r="F3" s="4">
        <f t="shared" si="4"/>
        <v>28317</v>
      </c>
      <c r="G3" s="4">
        <f t="shared" si="5"/>
        <v>23597</v>
      </c>
      <c r="H3" s="4">
        <f t="shared" si="6"/>
        <v>19664</v>
      </c>
      <c r="I3" s="4">
        <f t="shared" si="7"/>
        <v>0</v>
      </c>
      <c r="J3" s="4">
        <f t="shared" si="8"/>
        <v>0</v>
      </c>
      <c r="O3">
        <v>0</v>
      </c>
      <c r="P3">
        <f>25*10.764</f>
        <v>269.09999999999997</v>
      </c>
      <c r="Q3">
        <f t="shared" si="9"/>
        <v>224.24999999999997</v>
      </c>
      <c r="R3" s="2">
        <v>6350000</v>
      </c>
      <c r="S3" s="2" t="s">
        <v>91</v>
      </c>
    </row>
    <row r="4" spans="1:19" x14ac:dyDescent="0.25">
      <c r="A4" s="4">
        <v>3</v>
      </c>
      <c r="B4" s="4">
        <f t="shared" si="0"/>
        <v>224.24999999999997</v>
      </c>
      <c r="C4" s="4">
        <f t="shared" si="1"/>
        <v>269.09999999999997</v>
      </c>
      <c r="D4" s="4">
        <f t="shared" si="2"/>
        <v>322.91999999999996</v>
      </c>
      <c r="E4" s="5">
        <f t="shared" si="3"/>
        <v>4000000</v>
      </c>
      <c r="F4" s="4">
        <f t="shared" si="4"/>
        <v>17837</v>
      </c>
      <c r="G4" s="4">
        <f t="shared" si="5"/>
        <v>14864</v>
      </c>
      <c r="H4" s="4">
        <f t="shared" si="6"/>
        <v>12387</v>
      </c>
      <c r="I4" s="4">
        <f t="shared" si="7"/>
        <v>0</v>
      </c>
      <c r="J4" s="4">
        <f t="shared" si="8"/>
        <v>0</v>
      </c>
      <c r="O4">
        <v>0</v>
      </c>
      <c r="P4">
        <f>25*10.764</f>
        <v>269.09999999999997</v>
      </c>
      <c r="Q4">
        <f t="shared" si="9"/>
        <v>224.24999999999997</v>
      </c>
      <c r="R4" s="2">
        <v>4000000</v>
      </c>
      <c r="S4" s="2" t="s">
        <v>87</v>
      </c>
    </row>
    <row r="5" spans="1:19" x14ac:dyDescent="0.25">
      <c r="A5" s="4">
        <v>4</v>
      </c>
      <c r="B5" s="4">
        <f t="shared" si="0"/>
        <v>224.24999999999997</v>
      </c>
      <c r="C5" s="4">
        <f t="shared" si="1"/>
        <v>269.09999999999997</v>
      </c>
      <c r="D5" s="4">
        <f t="shared" si="2"/>
        <v>322.91999999999996</v>
      </c>
      <c r="E5" s="5">
        <f t="shared" si="3"/>
        <v>3500000</v>
      </c>
      <c r="F5" s="4">
        <f t="shared" si="4"/>
        <v>15608</v>
      </c>
      <c r="G5" s="4">
        <f t="shared" si="5"/>
        <v>13006</v>
      </c>
      <c r="H5" s="4">
        <f t="shared" si="6"/>
        <v>10839</v>
      </c>
      <c r="I5" s="4">
        <f t="shared" si="7"/>
        <v>0</v>
      </c>
      <c r="J5" s="4">
        <f t="shared" si="8"/>
        <v>0</v>
      </c>
      <c r="O5">
        <v>0</v>
      </c>
      <c r="P5">
        <f>25*10.764</f>
        <v>269.09999999999997</v>
      </c>
      <c r="Q5">
        <f t="shared" si="9"/>
        <v>224.24999999999997</v>
      </c>
      <c r="R5" s="2">
        <v>3500000</v>
      </c>
      <c r="S5" s="2" t="s">
        <v>88</v>
      </c>
    </row>
    <row r="6" spans="1:19" x14ac:dyDescent="0.25">
      <c r="A6" s="4">
        <v>5</v>
      </c>
      <c r="B6" s="4">
        <f t="shared" si="0"/>
        <v>358.79999999999995</v>
      </c>
      <c r="C6" s="4">
        <f t="shared" si="1"/>
        <v>430.55999999999995</v>
      </c>
      <c r="D6" s="4">
        <f t="shared" si="2"/>
        <v>516.67199999999991</v>
      </c>
      <c r="E6" s="5">
        <f t="shared" si="3"/>
        <v>8000000</v>
      </c>
      <c r="F6" s="4">
        <f t="shared" si="4"/>
        <v>22297</v>
      </c>
      <c r="G6" s="4">
        <f t="shared" si="5"/>
        <v>18580</v>
      </c>
      <c r="H6" s="4">
        <f t="shared" si="6"/>
        <v>15484</v>
      </c>
      <c r="I6" s="4">
        <f t="shared" si="7"/>
        <v>0</v>
      </c>
      <c r="J6" s="4">
        <f t="shared" si="8"/>
        <v>0</v>
      </c>
      <c r="O6">
        <v>0</v>
      </c>
      <c r="P6">
        <f>40*10.764</f>
        <v>430.55999999999995</v>
      </c>
      <c r="Q6">
        <f t="shared" si="9"/>
        <v>358.79999999999995</v>
      </c>
      <c r="R6" s="2">
        <v>8000000</v>
      </c>
      <c r="S6" s="2" t="s">
        <v>89</v>
      </c>
    </row>
    <row r="7" spans="1:19" x14ac:dyDescent="0.25">
      <c r="A7" s="4">
        <v>6</v>
      </c>
      <c r="B7" s="4">
        <f t="shared" si="0"/>
        <v>224.24999999999997</v>
      </c>
      <c r="C7" s="4">
        <f t="shared" si="1"/>
        <v>269.09999999999997</v>
      </c>
      <c r="D7" s="4">
        <f t="shared" si="2"/>
        <v>322.91999999999996</v>
      </c>
      <c r="E7" s="5">
        <f t="shared" si="3"/>
        <v>4900000</v>
      </c>
      <c r="F7" s="74">
        <f t="shared" si="4"/>
        <v>21851</v>
      </c>
      <c r="G7" s="74">
        <f t="shared" si="5"/>
        <v>18209</v>
      </c>
      <c r="H7" s="74">
        <f t="shared" si="6"/>
        <v>15174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>25*10.764</f>
        <v>269.09999999999997</v>
      </c>
      <c r="Q7" s="7">
        <f t="shared" si="9"/>
        <v>224.24999999999997</v>
      </c>
      <c r="R7" s="75">
        <v>4900000</v>
      </c>
      <c r="S7" s="75" t="s">
        <v>90</v>
      </c>
    </row>
    <row r="8" spans="1:19" x14ac:dyDescent="0.25">
      <c r="A8" s="4">
        <v>7</v>
      </c>
      <c r="B8" s="4">
        <f t="shared" si="0"/>
        <v>224.24999999999997</v>
      </c>
      <c r="C8" s="4">
        <f t="shared" si="1"/>
        <v>269.09999999999997</v>
      </c>
      <c r="D8" s="4">
        <f t="shared" si="2"/>
        <v>322.91999999999996</v>
      </c>
      <c r="E8" s="5">
        <f t="shared" si="3"/>
        <v>4900000</v>
      </c>
      <c r="F8" s="74">
        <f t="shared" si="4"/>
        <v>21851</v>
      </c>
      <c r="G8" s="74">
        <f t="shared" si="5"/>
        <v>18209</v>
      </c>
      <c r="H8" s="74">
        <f t="shared" si="6"/>
        <v>15174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>25*10.764</f>
        <v>269.09999999999997</v>
      </c>
      <c r="Q8" s="7">
        <f t="shared" si="9"/>
        <v>224.24999999999997</v>
      </c>
      <c r="R8" s="75">
        <v>4900000</v>
      </c>
      <c r="S8" s="75" t="s">
        <v>92</v>
      </c>
    </row>
    <row r="9" spans="1:19" x14ac:dyDescent="0.25">
      <c r="A9" s="4">
        <v>8</v>
      </c>
      <c r="B9" s="4">
        <f t="shared" si="0"/>
        <v>208.33333333333334</v>
      </c>
      <c r="C9" s="4">
        <f t="shared" si="1"/>
        <v>250</v>
      </c>
      <c r="D9" s="4">
        <f t="shared" si="2"/>
        <v>300</v>
      </c>
      <c r="E9" s="5">
        <f t="shared" si="3"/>
        <v>8000000</v>
      </c>
      <c r="F9" s="4">
        <f t="shared" si="4"/>
        <v>38400</v>
      </c>
      <c r="G9" s="4">
        <f t="shared" si="5"/>
        <v>32000</v>
      </c>
      <c r="H9" s="4">
        <f t="shared" si="6"/>
        <v>26667</v>
      </c>
      <c r="I9" s="4">
        <f t="shared" si="7"/>
        <v>0</v>
      </c>
      <c r="J9" s="4">
        <f t="shared" si="8"/>
        <v>0</v>
      </c>
      <c r="O9">
        <v>0</v>
      </c>
      <c r="P9">
        <v>250</v>
      </c>
      <c r="Q9">
        <f t="shared" si="9"/>
        <v>208.33333333333334</v>
      </c>
      <c r="R9" s="2">
        <v>8000000</v>
      </c>
      <c r="S9" s="2"/>
    </row>
    <row r="10" spans="1:19" x14ac:dyDescent="0.25">
      <c r="A10" s="4">
        <v>9</v>
      </c>
      <c r="B10" s="4">
        <f t="shared" si="0"/>
        <v>183.33333333333334</v>
      </c>
      <c r="C10" s="4">
        <f t="shared" si="1"/>
        <v>220</v>
      </c>
      <c r="D10" s="4">
        <f t="shared" si="2"/>
        <v>264</v>
      </c>
      <c r="E10" s="5">
        <f t="shared" si="3"/>
        <v>3700000</v>
      </c>
      <c r="F10" s="4">
        <f t="shared" si="4"/>
        <v>20182</v>
      </c>
      <c r="G10" s="4">
        <f t="shared" si="5"/>
        <v>16818</v>
      </c>
      <c r="H10" s="4">
        <f t="shared" si="6"/>
        <v>14015</v>
      </c>
      <c r="I10" s="4">
        <f t="shared" si="7"/>
        <v>0</v>
      </c>
      <c r="J10" s="4">
        <f t="shared" si="8"/>
        <v>0</v>
      </c>
      <c r="O10">
        <v>0</v>
      </c>
      <c r="P10">
        <v>220</v>
      </c>
      <c r="Q10">
        <f t="shared" si="9"/>
        <v>183.33333333333334</v>
      </c>
      <c r="R10" s="2">
        <v>3700000</v>
      </c>
      <c r="S10" s="2"/>
    </row>
    <row r="11" spans="1:19" x14ac:dyDescent="0.25">
      <c r="A11" s="4">
        <v>10</v>
      </c>
      <c r="B11" s="4">
        <f t="shared" si="0"/>
        <v>354.16666666666669</v>
      </c>
      <c r="C11" s="4">
        <f t="shared" si="1"/>
        <v>425</v>
      </c>
      <c r="D11" s="4">
        <f t="shared" si="2"/>
        <v>510</v>
      </c>
      <c r="E11" s="5">
        <f t="shared" si="3"/>
        <v>7000000</v>
      </c>
      <c r="F11" s="4">
        <f t="shared" si="4"/>
        <v>19765</v>
      </c>
      <c r="G11" s="4">
        <f t="shared" si="5"/>
        <v>16471</v>
      </c>
      <c r="H11" s="4">
        <f t="shared" si="6"/>
        <v>13725</v>
      </c>
      <c r="I11" s="4">
        <f t="shared" si="7"/>
        <v>0</v>
      </c>
      <c r="J11" s="4">
        <f t="shared" si="8"/>
        <v>0</v>
      </c>
      <c r="O11">
        <v>0</v>
      </c>
      <c r="P11">
        <v>425</v>
      </c>
      <c r="Q11">
        <f t="shared" ref="Q11:Q15" si="10">P11/1.2</f>
        <v>354.16666666666669</v>
      </c>
      <c r="R11" s="2">
        <v>7000000</v>
      </c>
      <c r="S11" s="2"/>
    </row>
    <row r="12" spans="1:19" x14ac:dyDescent="0.25">
      <c r="A12" s="4">
        <v>11</v>
      </c>
      <c r="B12" s="4">
        <f t="shared" si="0"/>
        <v>208.33333333333334</v>
      </c>
      <c r="C12" s="4">
        <f t="shared" si="1"/>
        <v>250</v>
      </c>
      <c r="D12" s="4">
        <f t="shared" si="2"/>
        <v>300</v>
      </c>
      <c r="E12" s="5">
        <f t="shared" si="3"/>
        <v>6700000</v>
      </c>
      <c r="F12" s="74">
        <f t="shared" si="4"/>
        <v>32160</v>
      </c>
      <c r="G12" s="74">
        <f t="shared" si="5"/>
        <v>26800</v>
      </c>
      <c r="H12" s="74">
        <f t="shared" si="6"/>
        <v>22333</v>
      </c>
      <c r="I12" s="74">
        <f t="shared" si="7"/>
        <v>0</v>
      </c>
      <c r="J12" s="74">
        <f t="shared" si="8"/>
        <v>0</v>
      </c>
      <c r="K12" s="7"/>
      <c r="L12" s="7"/>
      <c r="M12" s="7"/>
      <c r="N12" s="7"/>
      <c r="O12" s="7">
        <v>0</v>
      </c>
      <c r="P12" s="7">
        <v>250</v>
      </c>
      <c r="Q12" s="7">
        <f t="shared" si="10"/>
        <v>208.33333333333334</v>
      </c>
      <c r="R12" s="75">
        <v>6700000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ref="P11:P15" si="11">O13/1.2</f>
        <v>0</v>
      </c>
      <c r="Q13">
        <f t="shared" si="10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0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0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71</v>
      </c>
      <c r="G26" s="52">
        <v>236</v>
      </c>
    </row>
    <row r="27" spans="1:19" s="10" customFormat="1" x14ac:dyDescent="0.25">
      <c r="F27" s="52" t="s">
        <v>93</v>
      </c>
      <c r="G27" s="52">
        <v>107</v>
      </c>
    </row>
    <row r="28" spans="1:19" s="10" customFormat="1" x14ac:dyDescent="0.25">
      <c r="C28" s="67" t="s">
        <v>75</v>
      </c>
      <c r="D28" s="67"/>
      <c r="F28" s="52" t="s">
        <v>94</v>
      </c>
      <c r="G28" s="52">
        <f>SUM(G26:G27)</f>
        <v>343</v>
      </c>
      <c r="H28" s="10">
        <v>13000</v>
      </c>
      <c r="I28" s="10">
        <f>G28*H28</f>
        <v>4459000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269</v>
      </c>
      <c r="H29" s="10">
        <f>G29/G28</f>
        <v>0.78425655976676389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2024-09-24T05:53:31Z</dcterms:modified>
</cp:coreProperties>
</file>