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1"/>
  </bookViews>
  <sheets>
    <sheet name="Sheet1" sheetId="1" r:id="rId1"/>
    <sheet name="Sheet9" sheetId="9" r:id="rId2"/>
    <sheet name="Sheet8" sheetId="8" r:id="rId3"/>
    <sheet name="Sheet7" sheetId="7" r:id="rId4"/>
    <sheet name="Sheet6" sheetId="6" r:id="rId5"/>
    <sheet name="Sheet5" sheetId="5" r:id="rId6"/>
    <sheet name="Sheet3" sheetId="3" r:id="rId7"/>
    <sheet name="Sheet4" sheetId="4" r:id="rId8"/>
    <sheet name="Sheet2" sheetId="2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5" i="1" l="1"/>
  <c r="D24" i="1"/>
  <c r="J3" i="1"/>
  <c r="P4" i="1"/>
  <c r="C9" i="1"/>
  <c r="F25" i="1"/>
  <c r="F26" i="1"/>
  <c r="F24" i="1"/>
  <c r="P21" i="1"/>
  <c r="T7" i="1"/>
  <c r="T13" i="1"/>
  <c r="S13" i="1"/>
  <c r="S11" i="1"/>
  <c r="T3" i="1"/>
  <c r="S10" i="1"/>
  <c r="P19" i="1"/>
  <c r="S3" i="1"/>
  <c r="R2" i="1"/>
  <c r="P8" i="1"/>
  <c r="P9" i="1" s="1"/>
  <c r="P6" i="1"/>
  <c r="P3" i="1"/>
  <c r="P12" i="1" s="1"/>
  <c r="P10" i="1" l="1"/>
  <c r="P11" i="1" s="1"/>
  <c r="P13" i="1" s="1"/>
  <c r="P16" i="1" s="1"/>
  <c r="P18" i="1" l="1"/>
  <c r="P20" i="1"/>
  <c r="P17" i="1"/>
  <c r="D27" i="1"/>
  <c r="D28" i="1"/>
  <c r="B25" i="1"/>
  <c r="D25" i="1" s="1"/>
  <c r="B26" i="1"/>
  <c r="D26" i="1" s="1"/>
  <c r="B27" i="1"/>
  <c r="B28" i="1"/>
  <c r="B29" i="1"/>
  <c r="B24" i="1"/>
  <c r="C17" i="1"/>
  <c r="C18" i="1"/>
  <c r="C19" i="1"/>
  <c r="C20" i="1"/>
  <c r="C21" i="1"/>
  <c r="C22" i="1"/>
  <c r="G3" i="1" l="1"/>
  <c r="C16" i="1"/>
  <c r="C10" i="1"/>
  <c r="C11" i="1"/>
  <c r="C12" i="1"/>
  <c r="C13" i="1"/>
  <c r="C14" i="1"/>
  <c r="C8" i="1"/>
  <c r="B5" i="1"/>
  <c r="B2" i="1" l="1"/>
</calcChain>
</file>

<file path=xl/sharedStrings.xml><?xml version="1.0" encoding="utf-8"?>
<sst xmlns="http://schemas.openxmlformats.org/spreadsheetml/2006/main" count="26" uniqueCount="25">
  <si>
    <t>BU</t>
  </si>
  <si>
    <t>19.042194, 73.067597</t>
  </si>
  <si>
    <t>Carpet</t>
  </si>
  <si>
    <t>Ground</t>
  </si>
  <si>
    <t>1st</t>
  </si>
  <si>
    <t>Terrace</t>
  </si>
  <si>
    <t>IGR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</si>
  <si>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</si>
  <si>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</si>
  <si>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</si>
  <si>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</si>
  <si>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</si>
  <si>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</si>
  <si>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</si>
  <si>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</si>
  <si>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</si>
  <si>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</si>
  <si>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</si>
  <si>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</si>
  <si>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Value / RV</t>
  </si>
  <si>
    <t>RV</t>
  </si>
  <si>
    <t>DV</t>
  </si>
  <si>
    <t>IV</t>
  </si>
  <si>
    <t>Rental Value</t>
  </si>
  <si>
    <t>Guideline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</si>
</sst>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8"/>
      <color rgb="FF70757A"/>
      <name val="Arial"/>
      <family val="2"/>
    </font>
    <font>
      <sz val="11"/>
      <color theme="1"/>
      <name val="Arial Narrow"/>
      <family val="2"/>
    </font>
    <font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">
    <xf numFmtId="0" fontId="0" fillId="0" borderId="0" xfId="0"/>
    <xf numFmtId="0" fontId="3" fillId="0" borderId="0" xfId="0" applyFont="1" applyAlignment="1">
      <alignment horizontal="left" vertical="center"/>
    </xf>
    <xf numFmtId="0" fontId="0" fillId="2" borderId="0" xfId="0" applyFill="1"/>
    <xf numFmtId="43" fontId="0" fillId="0" borderId="0" xfId="1" applyFont="1"/>
    <xf numFmtId="0" fontId="4" fillId="0" borderId="1" xfId="0" applyFont="1" applyBorder="1" applyAlignment="1">
      <alignment wrapText="1"/>
    </xf>
    <xf numFmtId="43" fontId="5" fillId="0" borderId="1" xfId="1" applyFont="1" applyFill="1" applyBorder="1" applyAlignment="1">
      <alignment wrapText="1"/>
    </xf>
    <xf numFmtId="0" fontId="5" fillId="0" borderId="1" xfId="0" applyFont="1" applyBorder="1" applyAlignment="1">
      <alignment wrapText="1"/>
    </xf>
    <xf numFmtId="10" fontId="5" fillId="0" borderId="1" xfId="0" applyNumberFormat="1" applyFont="1" applyBorder="1" applyAlignment="1">
      <alignment wrapText="1"/>
    </xf>
    <xf numFmtId="0" fontId="4" fillId="3" borderId="1" xfId="0" applyFont="1" applyFill="1" applyBorder="1" applyAlignment="1">
      <alignment wrapText="1"/>
    </xf>
    <xf numFmtId="0" fontId="5" fillId="3" borderId="1" xfId="0" applyFont="1" applyFill="1" applyBorder="1" applyAlignment="1">
      <alignment wrapText="1"/>
    </xf>
    <xf numFmtId="43" fontId="5" fillId="3" borderId="1" xfId="0" applyNumberFormat="1" applyFont="1" applyFill="1" applyBorder="1" applyAlignment="1">
      <alignment wrapText="1"/>
    </xf>
    <xf numFmtId="0" fontId="4" fillId="0" borderId="1" xfId="0" applyFont="1" applyFill="1" applyBorder="1" applyAlignment="1">
      <alignment wrapText="1"/>
    </xf>
    <xf numFmtId="43" fontId="5" fillId="0" borderId="1" xfId="0" applyNumberFormat="1" applyFont="1" applyFill="1" applyBorder="1" applyAlignment="1">
      <alignment wrapText="1"/>
    </xf>
    <xf numFmtId="0" fontId="5" fillId="0" borderId="1" xfId="0" applyFont="1" applyFill="1" applyBorder="1" applyAlignment="1">
      <alignment wrapText="1"/>
    </xf>
    <xf numFmtId="0" fontId="4" fillId="0" borderId="2" xfId="0" applyFont="1" applyFill="1" applyBorder="1" applyAlignment="1">
      <alignment wrapText="1"/>
    </xf>
    <xf numFmtId="43" fontId="4" fillId="0" borderId="0" xfId="1" applyFont="1" applyFill="1" applyAlignment="1">
      <alignment wrapText="1"/>
    </xf>
    <xf numFmtId="43" fontId="0" fillId="0" borderId="0" xfId="0" applyNumberFormat="1"/>
    <xf numFmtId="0" fontId="2" fillId="2" borderId="0" xfId="0" applyFont="1" applyFill="1"/>
    <xf numFmtId="0" fontId="2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142875</xdr:colOff>
      <xdr:row>20</xdr:row>
      <xdr:rowOff>133350</xdr:rowOff>
    </xdr:from>
    <xdr:to>
      <xdr:col>47</xdr:col>
      <xdr:colOff>140970</xdr:colOff>
      <xdr:row>65</xdr:row>
      <xdr:rowOff>113228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54075" y="3943350"/>
          <a:ext cx="15238095" cy="85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201755</xdr:colOff>
      <xdr:row>38</xdr:row>
      <xdr:rowOff>58168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93755" cy="72971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534836</xdr:colOff>
      <xdr:row>19</xdr:row>
      <xdr:rowOff>171979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288436" cy="37914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601435</xdr:colOff>
      <xdr:row>38</xdr:row>
      <xdr:rowOff>96274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45435" cy="73352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344224</xdr:colOff>
      <xdr:row>38</xdr:row>
      <xdr:rowOff>134379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88224" cy="73733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191803</xdr:colOff>
      <xdr:row>39</xdr:row>
      <xdr:rowOff>1037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35803" cy="74305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268269</xdr:colOff>
      <xdr:row>38</xdr:row>
      <xdr:rowOff>86747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41069" cy="73257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77742</xdr:colOff>
      <xdr:row>38</xdr:row>
      <xdr:rowOff>153432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050542" cy="73924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135155</xdr:colOff>
      <xdr:row>37</xdr:row>
      <xdr:rowOff>957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95275"/>
          <a:ext cx="12936755" cy="68589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workbookViewId="0">
      <selection activeCell="S16" sqref="S16"/>
    </sheetView>
  </sheetViews>
  <sheetFormatPr defaultRowHeight="15" x14ac:dyDescent="0.25"/>
  <cols>
    <col min="10" max="10" width="12.5703125" bestFit="1" customWidth="1"/>
    <col min="15" max="15" width="19.5703125" bestFit="1" customWidth="1"/>
    <col min="16" max="16" width="12.140625" bestFit="1" customWidth="1"/>
    <col min="18" max="18" width="10" bestFit="1" customWidth="1"/>
    <col min="19" max="19" width="11.5703125" bestFit="1" customWidth="1"/>
    <col min="20" max="20" width="10" bestFit="1" customWidth="1"/>
  </cols>
  <sheetData>
    <row r="1" spans="1:20" ht="16.5" x14ac:dyDescent="0.3">
      <c r="A1" t="s">
        <v>0</v>
      </c>
      <c r="B1">
        <v>24</v>
      </c>
      <c r="F1" t="s">
        <v>3</v>
      </c>
      <c r="G1">
        <v>155</v>
      </c>
      <c r="J1">
        <v>258</v>
      </c>
      <c r="O1" s="4" t="s">
        <v>7</v>
      </c>
      <c r="P1" s="5">
        <v>14500</v>
      </c>
      <c r="R1">
        <v>26620</v>
      </c>
      <c r="S1">
        <v>2024</v>
      </c>
    </row>
    <row r="2" spans="1:20" ht="33" x14ac:dyDescent="0.3">
      <c r="B2">
        <f>B1*10.764</f>
        <v>258.33600000000001</v>
      </c>
      <c r="F2" t="s">
        <v>4</v>
      </c>
      <c r="G2">
        <v>157</v>
      </c>
      <c r="J2" s="3">
        <v>14000</v>
      </c>
      <c r="O2" s="4" t="s">
        <v>8</v>
      </c>
      <c r="P2" s="5">
        <v>2500</v>
      </c>
      <c r="R2">
        <f>R1/10.764</f>
        <v>2473.0583426235603</v>
      </c>
      <c r="S2">
        <v>2001</v>
      </c>
    </row>
    <row r="3" spans="1:20" ht="16.5" x14ac:dyDescent="0.3">
      <c r="G3" s="2">
        <f>SUM(G1:G2)</f>
        <v>312</v>
      </c>
      <c r="J3" s="3">
        <f>J2*J1</f>
        <v>3612000</v>
      </c>
      <c r="O3" s="4" t="s">
        <v>9</v>
      </c>
      <c r="P3" s="5">
        <f>P1-P2</f>
        <v>12000</v>
      </c>
      <c r="S3">
        <f>S1-S2</f>
        <v>23</v>
      </c>
      <c r="T3">
        <f>100-S3</f>
        <v>77</v>
      </c>
    </row>
    <row r="4" spans="1:20" ht="16.5" x14ac:dyDescent="0.3">
      <c r="B4">
        <v>16000</v>
      </c>
      <c r="O4" s="4" t="s">
        <v>10</v>
      </c>
      <c r="P4" s="5">
        <f>P2*1</f>
        <v>2500</v>
      </c>
    </row>
    <row r="5" spans="1:20" ht="16.5" x14ac:dyDescent="0.3">
      <c r="B5">
        <f>B4*B2</f>
        <v>4133376</v>
      </c>
      <c r="F5" t="s">
        <v>5</v>
      </c>
      <c r="G5">
        <v>156</v>
      </c>
      <c r="O5" s="4" t="s">
        <v>11</v>
      </c>
      <c r="P5" s="6">
        <v>23</v>
      </c>
    </row>
    <row r="6" spans="1:20" ht="16.5" x14ac:dyDescent="0.3">
      <c r="O6" s="4" t="s">
        <v>12</v>
      </c>
      <c r="P6" s="6">
        <f>P7-P5</f>
        <v>37</v>
      </c>
    </row>
    <row r="7" spans="1:20" ht="16.5" x14ac:dyDescent="0.3">
      <c r="C7" t="s">
        <v>2</v>
      </c>
      <c r="O7" s="4" t="s">
        <v>13</v>
      </c>
      <c r="P7" s="6">
        <v>60</v>
      </c>
      <c r="S7" s="3">
        <v>117600</v>
      </c>
      <c r="T7" s="3">
        <f>S7/10.764</f>
        <v>10925.306577480491</v>
      </c>
    </row>
    <row r="8" spans="1:20" ht="33" x14ac:dyDescent="0.3">
      <c r="A8">
        <v>320</v>
      </c>
      <c r="B8">
        <v>10000000</v>
      </c>
      <c r="C8">
        <f>B8/A8</f>
        <v>31250</v>
      </c>
      <c r="O8" s="4" t="s">
        <v>14</v>
      </c>
      <c r="P8" s="6">
        <f>90*P5/P7</f>
        <v>34.5</v>
      </c>
      <c r="S8" s="3">
        <v>48900</v>
      </c>
      <c r="T8" s="3"/>
    </row>
    <row r="9" spans="1:20" ht="16.5" x14ac:dyDescent="0.3">
      <c r="A9">
        <v>1350</v>
      </c>
      <c r="B9">
        <v>15000000</v>
      </c>
      <c r="C9">
        <f>B9/A9</f>
        <v>11111.111111111111</v>
      </c>
      <c r="O9" s="4"/>
      <c r="P9" s="7">
        <f>P8%</f>
        <v>0.34499999999999997</v>
      </c>
      <c r="S9" s="3"/>
      <c r="T9" s="3"/>
    </row>
    <row r="10" spans="1:20" ht="16.5" x14ac:dyDescent="0.3">
      <c r="A10">
        <v>1650</v>
      </c>
      <c r="B10">
        <v>17000000</v>
      </c>
      <c r="C10">
        <f t="shared" ref="C9:C14" si="0">B10/A10</f>
        <v>10303.030303030304</v>
      </c>
      <c r="O10" s="4" t="s">
        <v>15</v>
      </c>
      <c r="P10" s="5">
        <f>P4*P9</f>
        <v>862.49999999999989</v>
      </c>
      <c r="S10" s="3">
        <f>S7-S8</f>
        <v>68700</v>
      </c>
      <c r="T10" s="3"/>
    </row>
    <row r="11" spans="1:20" ht="16.5" x14ac:dyDescent="0.3">
      <c r="A11">
        <v>1800</v>
      </c>
      <c r="B11">
        <v>11500000</v>
      </c>
      <c r="C11">
        <f t="shared" si="0"/>
        <v>6388.8888888888887</v>
      </c>
      <c r="O11" s="4" t="s">
        <v>16</v>
      </c>
      <c r="P11" s="5">
        <f>P4-P10</f>
        <v>1637.5</v>
      </c>
      <c r="S11" s="3">
        <f>S10*77%</f>
        <v>52899</v>
      </c>
      <c r="T11" s="3"/>
    </row>
    <row r="12" spans="1:20" ht="16.5" x14ac:dyDescent="0.3">
      <c r="C12" t="e">
        <f t="shared" si="0"/>
        <v>#DIV/0!</v>
      </c>
      <c r="O12" s="4" t="s">
        <v>9</v>
      </c>
      <c r="P12" s="5">
        <f>P3</f>
        <v>12000</v>
      </c>
      <c r="S12" s="3"/>
      <c r="T12" s="3"/>
    </row>
    <row r="13" spans="1:20" ht="16.5" x14ac:dyDescent="0.3">
      <c r="C13" t="e">
        <f t="shared" si="0"/>
        <v>#DIV/0!</v>
      </c>
      <c r="O13" s="4" t="s">
        <v>17</v>
      </c>
      <c r="P13" s="5">
        <f>P12+P11</f>
        <v>13637.5</v>
      </c>
      <c r="S13" s="3">
        <f>S11+S8</f>
        <v>101799</v>
      </c>
      <c r="T13" s="3">
        <f>S13/10.764</f>
        <v>9457.357859531774</v>
      </c>
    </row>
    <row r="14" spans="1:20" ht="16.5" x14ac:dyDescent="0.3">
      <c r="C14" t="e">
        <f t="shared" si="0"/>
        <v>#DIV/0!</v>
      </c>
      <c r="J14">
        <v>4200000</v>
      </c>
      <c r="O14" s="4"/>
      <c r="P14" s="6"/>
    </row>
    <row r="15" spans="1:20" ht="16.5" x14ac:dyDescent="0.3">
      <c r="J15">
        <f>J14*85%</f>
        <v>3570000</v>
      </c>
      <c r="O15" s="8" t="s">
        <v>18</v>
      </c>
      <c r="P15" s="9">
        <v>258</v>
      </c>
    </row>
    <row r="16" spans="1:20" ht="16.5" x14ac:dyDescent="0.3">
      <c r="A16">
        <v>800</v>
      </c>
      <c r="B16">
        <v>5200000</v>
      </c>
      <c r="C16">
        <f>B16/A16</f>
        <v>6500</v>
      </c>
      <c r="O16" s="8" t="s">
        <v>19</v>
      </c>
      <c r="P16" s="10">
        <f>P13*P15</f>
        <v>3518475</v>
      </c>
      <c r="R16" s="16"/>
      <c r="S16" s="16"/>
    </row>
    <row r="17" spans="1:19" ht="16.5" x14ac:dyDescent="0.3">
      <c r="A17">
        <v>780</v>
      </c>
      <c r="B17">
        <v>6500000</v>
      </c>
      <c r="C17">
        <f t="shared" ref="C17:C22" si="1">B17/A17</f>
        <v>8333.3333333333339</v>
      </c>
      <c r="O17" s="11" t="s">
        <v>20</v>
      </c>
      <c r="P17" s="12">
        <f>P16*85%</f>
        <v>2990703.75</v>
      </c>
      <c r="S17" s="16"/>
    </row>
    <row r="18" spans="1:19" ht="16.5" x14ac:dyDescent="0.3">
      <c r="C18" t="e">
        <f t="shared" si="1"/>
        <v>#DIV/0!</v>
      </c>
      <c r="O18" s="11" t="s">
        <v>21</v>
      </c>
      <c r="P18" s="12">
        <f>P16*70%</f>
        <v>2462932.5</v>
      </c>
    </row>
    <row r="19" spans="1:19" ht="16.5" x14ac:dyDescent="0.3">
      <c r="C19" t="e">
        <f t="shared" si="1"/>
        <v>#DIV/0!</v>
      </c>
      <c r="O19" s="11" t="s">
        <v>22</v>
      </c>
      <c r="P19" s="12">
        <f>P15*P2</f>
        <v>645000</v>
      </c>
    </row>
    <row r="20" spans="1:19" ht="16.5" x14ac:dyDescent="0.3">
      <c r="C20" t="e">
        <f t="shared" si="1"/>
        <v>#DIV/0!</v>
      </c>
      <c r="O20" s="13" t="s">
        <v>23</v>
      </c>
      <c r="P20" s="12">
        <f>P16*0.025/12</f>
        <v>7330.15625</v>
      </c>
    </row>
    <row r="21" spans="1:19" ht="16.5" x14ac:dyDescent="0.3">
      <c r="C21" t="e">
        <f t="shared" si="1"/>
        <v>#DIV/0!</v>
      </c>
      <c r="O21" s="14" t="s">
        <v>24</v>
      </c>
      <c r="P21" s="15">
        <f>P15*9457</f>
        <v>2439906</v>
      </c>
    </row>
    <row r="22" spans="1:19" x14ac:dyDescent="0.25">
      <c r="C22" t="e">
        <f t="shared" si="1"/>
        <v>#DIV/0!</v>
      </c>
    </row>
    <row r="23" spans="1:19" x14ac:dyDescent="0.25">
      <c r="A23" t="s">
        <v>6</v>
      </c>
    </row>
    <row r="24" spans="1:19" x14ac:dyDescent="0.25">
      <c r="A24" s="2">
        <v>32</v>
      </c>
      <c r="B24" s="2">
        <f>A24*10.764</f>
        <v>344.44799999999998</v>
      </c>
      <c r="C24" s="2">
        <v>4600000</v>
      </c>
      <c r="D24" s="2">
        <f>C24/B24</f>
        <v>13354.700854700855</v>
      </c>
      <c r="F24">
        <f>D24/100*105</f>
        <v>14022.435897435897</v>
      </c>
    </row>
    <row r="25" spans="1:19" x14ac:dyDescent="0.25">
      <c r="A25" s="17">
        <v>32</v>
      </c>
      <c r="B25" s="17">
        <f t="shared" ref="B25:B29" si="2">A25*10.764</f>
        <v>344.44799999999998</v>
      </c>
      <c r="C25" s="17">
        <v>4990000</v>
      </c>
      <c r="D25" s="17">
        <f t="shared" ref="D25:D28" si="3">C25/B25</f>
        <v>14486.947231512449</v>
      </c>
      <c r="E25" s="18"/>
      <c r="F25" s="18">
        <f t="shared" ref="F25:F26" si="4">D25/100*105</f>
        <v>15211.294593088071</v>
      </c>
    </row>
    <row r="26" spans="1:19" x14ac:dyDescent="0.25">
      <c r="A26" s="2">
        <v>31.506</v>
      </c>
      <c r="B26" s="2">
        <f t="shared" si="2"/>
        <v>339.130584</v>
      </c>
      <c r="C26" s="2">
        <v>4500000</v>
      </c>
      <c r="D26" s="2">
        <f t="shared" si="3"/>
        <v>13269.224930771799</v>
      </c>
      <c r="F26">
        <f t="shared" si="4"/>
        <v>13932.686177310388</v>
      </c>
    </row>
    <row r="27" spans="1:19" x14ac:dyDescent="0.25">
      <c r="B27">
        <f t="shared" si="2"/>
        <v>0</v>
      </c>
      <c r="D27" t="e">
        <f t="shared" si="3"/>
        <v>#DIV/0!</v>
      </c>
    </row>
    <row r="28" spans="1:19" x14ac:dyDescent="0.25">
      <c r="B28">
        <f t="shared" si="2"/>
        <v>0</v>
      </c>
      <c r="D28" t="e">
        <f t="shared" si="3"/>
        <v>#DIV/0!</v>
      </c>
    </row>
    <row r="29" spans="1:19" x14ac:dyDescent="0.25">
      <c r="B29">
        <f t="shared" si="2"/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>
      <selection activeCell="A39" sqref="A39"/>
    </sheetView>
  </sheetViews>
  <sheetFormatPr defaultRowHeight="15" x14ac:dyDescent="0.25"/>
  <sheetData>
    <row r="1" spans="1:1" ht="23.25" x14ac:dyDescent="0.25">
      <c r="A1" s="1" t="s">
        <v>1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Sheet9</vt:lpstr>
      <vt:lpstr>Sheet8</vt:lpstr>
      <vt:lpstr>Sheet7</vt:lpstr>
      <vt:lpstr>Sheet6</vt:lpstr>
      <vt:lpstr>Sheet5</vt:lpstr>
      <vt:lpstr>Sheet3</vt:lpstr>
      <vt:lpstr>Sheet4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2024-09-30T10:01:22Z</dcterms:modified>
</cp:coreProperties>
</file>