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PNB\Ghatkopar (East)\Ajay Navinchandra Doshi\"/>
    </mc:Choice>
  </mc:AlternateContent>
  <xr:revisionPtr revIDLastSave="0" documentId="13_ncr:1_{C84FDCA4-8EB1-46DF-B7BE-2697F768B957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G29" i="4"/>
  <c r="D34" i="4"/>
  <c r="Q4" i="4" l="1"/>
  <c r="Q3" i="4"/>
  <c r="C5" i="25" l="1"/>
  <c r="C4" i="25"/>
  <c r="C3" i="25"/>
  <c r="P2" i="4"/>
  <c r="P3" i="4"/>
  <c r="B3" i="4" s="1"/>
  <c r="C3" i="4" s="1"/>
  <c r="D3" i="4" s="1"/>
  <c r="P4" i="4"/>
  <c r="P5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0" i="23" s="1"/>
  <c r="C25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<sst xmlns="http://schemas.openxmlformats.org/spreadsheetml/2006/main" count="136" uniqueCount="92">
  <si>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</si>
  <si>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</si>
  <si>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</si>
  <si>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</si>
  <si>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</si>
  <si>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</si>
  <si>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</si>
  <si>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</si>
  <si>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</si>
  <si>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</si>
  <si>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</si>
  <si>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</si>
  <si>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</si>
  <si>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</si>
  <si>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</si>
  <si>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</si>
  <si>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</si>
  <si>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</si>
  <si>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</si>
  <si>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</si>
  <si>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</si>
  <si>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</si>
  <si>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</si>
  <si>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</si>
  <si>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</si>
  <si>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</si>
  <si>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</si>
  <si>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</si>
  <si>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</si>
  <si>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</si>
  <si>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</si>
  <si>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</si>
  <si>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</si>
  <si>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</si>
  <si>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</si>
  <si>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</si>
  <si>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</si>
  <si>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</si>
  <si>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</si>
  <si>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</si>
  <si>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</si>
  <si>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</si>
  <si>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</si>
  <si>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</si>
  <si>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</si>
  <si>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</si>
  <si>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</si>
  <si>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</si>
  <si>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</si>
  <si>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</si>
  <si>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</si>
  <si>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</si>
  <si>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</si>
  <si>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</si>
  <si>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</si>
  <si>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</si>
  <si>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</si>
  <si>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</si>
  <si>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</si>
  <si>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</si>
  <si>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</si>
  <si>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</si>
  <si>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</si>
  <si>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</si>
  <si>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</si>
  <si>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</si>
  <si>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</si>
  <si>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</si>
  <si>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</si>
  <si>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</si>
  <si>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</si>
  <si>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</si>
  <si>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</si>
  <si>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</si>
  <si>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</si>
  <si>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</si>
  <si>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</si>
  <si>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</si>
  <si>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</si>
  <si>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</si>
  <si>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</si>
  <si>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</si>
  <si>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</si>
  <si>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</si>
  <si>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YOC - 2002</t>
  </si>
  <si>
    <t>IGR-29.03.24</t>
  </si>
  <si>
    <t>IGR-16.05.24</t>
  </si>
  <si>
    <t>MCA</t>
  </si>
  <si>
    <t>PREV VAL - 2015</t>
  </si>
  <si>
    <t>SBUA</t>
  </si>
  <si>
    <t>RATE</t>
  </si>
  <si>
    <t>SAY FMV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</si>
</sst>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419100</xdr:colOff>
      <xdr:row>0</xdr:row>
      <xdr:rowOff>123825</xdr:rowOff>
    </xdr:from>
    <xdr:to>
      <xdr:col>23</xdr:col>
      <xdr:colOff>457975</xdr:colOff>
      <xdr:row>17</xdr:row>
      <xdr:rowOff>86222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93DFFC-C9FC-46A9-8856-75D819A5A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39225" y="123825"/>
          <a:ext cx="5553850" cy="35628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1B50C0-3ABF-4904-B749-884D8971F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92BFF8-936B-4BB7-8FA5-35F8D83D2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F73864-7BF5-4310-B8D2-A6728F9F0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306034</xdr:colOff>
      <xdr:row>49</xdr:row>
      <xdr:rowOff>153651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08A4AE-7CE1-4944-9CFD-7F1B8795D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0434" cy="89642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29770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B71F70-D357-4559-9AB7-9320E9EE9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64170" cy="8764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250453.39799999999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279853.39799999999</v>
      </c>
      <c r="D9" s="58" t="s">
        <v>62</v>
      </c>
      <c r="E9" s="59">
        <f>C9/10.764</f>
        <v>25999.015050167225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2002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22</v>
      </c>
      <c r="D13" s="65">
        <f>D12-C13</f>
        <v>78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L11" sqref="L11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>
        <v>18.84</v>
      </c>
      <c r="M5" s="41">
        <v>9.8699999999999992</v>
      </c>
      <c r="N5" s="41">
        <f t="shared" ref="N5:N11" si="6">L5*M5</f>
        <v>185.95079999999999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>
        <v>14.6</v>
      </c>
      <c r="M6" s="41">
        <v>3.7</v>
      </c>
      <c r="N6" s="41">
        <f t="shared" si="6"/>
        <v>54.02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>
        <v>6.86</v>
      </c>
      <c r="M7" s="41">
        <v>15.98</v>
      </c>
      <c r="N7" s="41">
        <f t="shared" si="6"/>
        <v>109.62280000000001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>
        <v>11.62</v>
      </c>
      <c r="M8" s="41">
        <v>15.82</v>
      </c>
      <c r="N8" s="41">
        <f t="shared" si="6"/>
        <v>183.82839999999999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>
        <v>6.29</v>
      </c>
      <c r="M9" s="41">
        <v>4.3600000000000003</v>
      </c>
      <c r="N9" s="41">
        <f t="shared" si="6"/>
        <v>27.424400000000002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>
        <v>3.09</v>
      </c>
      <c r="M10" s="41">
        <v>4.55</v>
      </c>
      <c r="N10" s="41">
        <f t="shared" si="6"/>
        <v>14.059499999999998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574.90589999999997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C19" sqref="C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30000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2700</v>
      </c>
      <c r="D4" s="22"/>
    </row>
    <row r="5" spans="1:5" x14ac:dyDescent="0.25">
      <c r="A5" s="15" t="s">
        <v>15</v>
      </c>
      <c r="B5" s="18"/>
      <c r="C5" s="19">
        <f>C3-C4</f>
        <v>27300</v>
      </c>
      <c r="D5" s="22"/>
    </row>
    <row r="6" spans="1:5" x14ac:dyDescent="0.25">
      <c r="A6" s="15" t="s">
        <v>16</v>
      </c>
      <c r="B6" s="18"/>
      <c r="C6" s="19">
        <f>C4</f>
        <v>2700</v>
      </c>
      <c r="D6" s="22"/>
    </row>
    <row r="7" spans="1:5" x14ac:dyDescent="0.25">
      <c r="A7" s="15" t="s">
        <v>17</v>
      </c>
      <c r="B7" s="23"/>
      <c r="C7" s="24">
        <f>D7-D8</f>
        <v>22</v>
      </c>
      <c r="D7" s="24">
        <v>2024</v>
      </c>
    </row>
    <row r="8" spans="1:5" x14ac:dyDescent="0.25">
      <c r="A8" s="15" t="s">
        <v>18</v>
      </c>
      <c r="B8" s="23"/>
      <c r="C8" s="24">
        <f>C9-C7</f>
        <v>38</v>
      </c>
      <c r="D8" s="24">
        <v>2002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33</v>
      </c>
      <c r="D10" s="24"/>
    </row>
    <row r="11" spans="1:5" x14ac:dyDescent="0.25">
      <c r="A11" s="15"/>
      <c r="B11" s="25"/>
      <c r="C11" s="26">
        <f>C10%</f>
        <v>0.33</v>
      </c>
      <c r="D11" s="26"/>
    </row>
    <row r="12" spans="1:5" x14ac:dyDescent="0.25">
      <c r="A12" s="15" t="s">
        <v>21</v>
      </c>
      <c r="B12" s="18"/>
      <c r="C12" s="19">
        <f>C6*C11</f>
        <v>891</v>
      </c>
      <c r="D12" s="22"/>
    </row>
    <row r="13" spans="1:5" x14ac:dyDescent="0.25">
      <c r="A13" s="15" t="s">
        <v>22</v>
      </c>
      <c r="B13" s="18"/>
      <c r="C13" s="19">
        <f>C6-C12</f>
        <v>1809</v>
      </c>
      <c r="D13" s="22"/>
    </row>
    <row r="14" spans="1:5" x14ac:dyDescent="0.25">
      <c r="A14" s="15" t="s">
        <v>15</v>
      </c>
      <c r="B14" s="18"/>
      <c r="C14" s="19">
        <f>C5</f>
        <v>27300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29109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526.25</v>
      </c>
      <c r="D18" s="24"/>
    </row>
    <row r="19" spans="1:5" x14ac:dyDescent="0.25">
      <c r="A19" s="15" t="s">
        <v>73</v>
      </c>
      <c r="B19" s="6"/>
      <c r="C19" s="30">
        <f>C18*C16</f>
        <v>15318611.25</v>
      </c>
      <c r="D19" s="72"/>
      <c r="E19" s="65"/>
    </row>
    <row r="20" spans="1:5" x14ac:dyDescent="0.25">
      <c r="A20" s="15" t="s">
        <v>24</v>
      </c>
      <c r="C20" s="31">
        <f>C19*90%</f>
        <v>13786750.125</v>
      </c>
      <c r="D20" s="30"/>
      <c r="E20" s="65"/>
    </row>
    <row r="21" spans="1:5" x14ac:dyDescent="0.25">
      <c r="A21" s="15" t="s">
        <v>25</v>
      </c>
      <c r="C21" s="31">
        <f>C19*80%</f>
        <v>12254889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1420875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31913.7734375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G29" sqref="G2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198</v>
      </c>
      <c r="C2" s="4">
        <f t="shared" ref="C2:C16" si="1">B2*1.2</f>
        <v>237.6</v>
      </c>
      <c r="D2" s="4">
        <f t="shared" ref="D2:D16" si="2">C2*1.2</f>
        <v>285.12</v>
      </c>
      <c r="E2" s="5">
        <f t="shared" ref="E2:E16" si="3">R2</f>
        <v>5700000</v>
      </c>
      <c r="F2" s="74">
        <f t="shared" ref="F2:F15" si="4">ROUND((E2/B2),0)</f>
        <v>28788</v>
      </c>
      <c r="G2" s="74">
        <f t="shared" ref="G2:G15" si="5">ROUND((E2/C2),0)</f>
        <v>23990</v>
      </c>
      <c r="H2" s="74">
        <f t="shared" ref="H2:H15" si="6">ROUND((E2/D2),0)</f>
        <v>19992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198</v>
      </c>
      <c r="R2" s="75">
        <v>5700000</v>
      </c>
      <c r="S2" s="75" t="s">
        <v>85</v>
      </c>
    </row>
    <row r="3" spans="1:19" x14ac:dyDescent="0.25">
      <c r="A3" s="4">
        <v>2</v>
      </c>
      <c r="B3" s="4">
        <f t="shared" si="0"/>
        <v>1143.4597200000001</v>
      </c>
      <c r="C3" s="4">
        <f t="shared" si="1"/>
        <v>1372.151664</v>
      </c>
      <c r="D3" s="4">
        <f t="shared" si="2"/>
        <v>1646.5819967999998</v>
      </c>
      <c r="E3" s="5">
        <f t="shared" si="3"/>
        <v>28088294</v>
      </c>
      <c r="F3" s="4">
        <f t="shared" si="4"/>
        <v>24564</v>
      </c>
      <c r="G3" s="4">
        <f t="shared" si="5"/>
        <v>20470</v>
      </c>
      <c r="H3" s="4">
        <f t="shared" si="6"/>
        <v>17059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f>106.23*10.764</f>
        <v>1143.4597200000001</v>
      </c>
      <c r="R3" s="2">
        <v>28088294</v>
      </c>
      <c r="S3" s="2" t="s">
        <v>86</v>
      </c>
    </row>
    <row r="4" spans="1:19" x14ac:dyDescent="0.25">
      <c r="A4" s="4">
        <v>3</v>
      </c>
      <c r="B4" s="4">
        <f t="shared" si="0"/>
        <v>746.05283999999995</v>
      </c>
      <c r="C4" s="4">
        <f t="shared" si="1"/>
        <v>895.26340799999991</v>
      </c>
      <c r="D4" s="4">
        <f t="shared" si="2"/>
        <v>1074.3160895999999</v>
      </c>
      <c r="E4" s="5">
        <f t="shared" si="3"/>
        <v>19999686</v>
      </c>
      <c r="F4" s="74">
        <f t="shared" si="4"/>
        <v>26807</v>
      </c>
      <c r="G4" s="74">
        <f t="shared" si="5"/>
        <v>22339</v>
      </c>
      <c r="H4" s="74">
        <f t="shared" si="6"/>
        <v>18616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f>69.31*10.764</f>
        <v>746.05283999999995</v>
      </c>
      <c r="R4" s="75">
        <v>19999686</v>
      </c>
      <c r="S4" s="75" t="s">
        <v>86</v>
      </c>
    </row>
    <row r="5" spans="1:19" x14ac:dyDescent="0.25">
      <c r="A5" s="4">
        <v>4</v>
      </c>
      <c r="B5" s="4">
        <f t="shared" si="0"/>
        <v>440</v>
      </c>
      <c r="C5" s="4">
        <f t="shared" si="1"/>
        <v>528</v>
      </c>
      <c r="D5" s="4">
        <f t="shared" si="2"/>
        <v>633.6</v>
      </c>
      <c r="E5" s="5">
        <f t="shared" si="3"/>
        <v>13500000</v>
      </c>
      <c r="F5" s="74">
        <f t="shared" si="4"/>
        <v>30682</v>
      </c>
      <c r="G5" s="74">
        <f t="shared" si="5"/>
        <v>25568</v>
      </c>
      <c r="H5" s="74">
        <f t="shared" si="6"/>
        <v>21307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440</v>
      </c>
      <c r="R5" s="75">
        <v>13500000</v>
      </c>
      <c r="S5" s="2"/>
    </row>
    <row r="6" spans="1:19" x14ac:dyDescent="0.25">
      <c r="A6" s="4">
        <v>5</v>
      </c>
      <c r="B6" s="4">
        <f t="shared" si="0"/>
        <v>380</v>
      </c>
      <c r="C6" s="4">
        <f t="shared" si="1"/>
        <v>456</v>
      </c>
      <c r="D6" s="4">
        <f t="shared" si="2"/>
        <v>547.19999999999993</v>
      </c>
      <c r="E6" s="5">
        <f t="shared" si="3"/>
        <v>11000000</v>
      </c>
      <c r="F6" s="74">
        <f t="shared" si="4"/>
        <v>28947</v>
      </c>
      <c r="G6" s="74">
        <f t="shared" si="5"/>
        <v>24123</v>
      </c>
      <c r="H6" s="74">
        <f t="shared" si="6"/>
        <v>20102</v>
      </c>
      <c r="I6" s="74">
        <f t="shared" si="7"/>
        <v>0</v>
      </c>
      <c r="J6" s="74">
        <f t="shared" si="8"/>
        <v>0</v>
      </c>
      <c r="K6" s="7"/>
      <c r="L6" s="7"/>
      <c r="M6" s="7"/>
      <c r="N6" s="7"/>
      <c r="O6" s="7">
        <v>0</v>
      </c>
      <c r="P6" s="7">
        <v>456</v>
      </c>
      <c r="Q6" s="7">
        <f t="shared" ref="Q5:Q10" si="10">P6/1.2</f>
        <v>380</v>
      </c>
      <c r="R6" s="75">
        <v>11000000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84</v>
      </c>
    </row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52" t="s">
        <v>87</v>
      </c>
      <c r="G27" s="52">
        <v>575</v>
      </c>
    </row>
    <row r="28" spans="1:19" s="10" customFormat="1" x14ac:dyDescent="0.25">
      <c r="C28" s="67" t="s">
        <v>74</v>
      </c>
      <c r="D28" s="67"/>
      <c r="F28" s="52" t="s">
        <v>83</v>
      </c>
      <c r="G28" s="52">
        <v>526.25</v>
      </c>
    </row>
    <row r="29" spans="1:19" s="10" customFormat="1" x14ac:dyDescent="0.25">
      <c r="C29" s="67" t="s">
        <v>1</v>
      </c>
      <c r="D29" s="67"/>
      <c r="F29" s="52" t="s">
        <v>71</v>
      </c>
      <c r="G29" s="52">
        <f>G28*1.2</f>
        <v>631.5</v>
      </c>
      <c r="H29" s="10">
        <f>G29/G28</f>
        <v>1.2</v>
      </c>
    </row>
    <row r="30" spans="1:19" s="10" customFormat="1" x14ac:dyDescent="0.25">
      <c r="F30" s="52" t="s">
        <v>72</v>
      </c>
      <c r="G30" s="52">
        <v>29000</v>
      </c>
    </row>
    <row r="31" spans="1:19" s="10" customFormat="1" x14ac:dyDescent="0.25">
      <c r="C31" s="70" t="s">
        <v>88</v>
      </c>
      <c r="D31" s="70"/>
      <c r="F31" s="70" t="s">
        <v>73</v>
      </c>
      <c r="G31" s="70">
        <f>G28*G30</f>
        <v>15261250</v>
      </c>
      <c r="H31" s="10" t="e">
        <f>G31/D29</f>
        <v>#DIV/0!</v>
      </c>
    </row>
    <row r="32" spans="1:19" s="10" customFormat="1" x14ac:dyDescent="0.25">
      <c r="C32" s="70" t="s">
        <v>89</v>
      </c>
      <c r="D32" s="70">
        <v>736.75</v>
      </c>
      <c r="F32" s="70" t="s">
        <v>24</v>
      </c>
      <c r="G32" s="70">
        <f>G31*90%</f>
        <v>13735125</v>
      </c>
    </row>
    <row r="33" spans="3:7" s="10" customFormat="1" x14ac:dyDescent="0.25">
      <c r="C33" s="70" t="s">
        <v>90</v>
      </c>
      <c r="D33" s="70">
        <v>17500</v>
      </c>
      <c r="F33" s="70" t="s">
        <v>25</v>
      </c>
      <c r="G33" s="70">
        <f>G31*80%</f>
        <v>12209000</v>
      </c>
    </row>
    <row r="34" spans="3:7" s="10" customFormat="1" x14ac:dyDescent="0.25">
      <c r="C34" s="70" t="s">
        <v>73</v>
      </c>
      <c r="D34" s="70">
        <f>D32*D33</f>
        <v>12893125</v>
      </c>
    </row>
    <row r="35" spans="3:7" s="10" customFormat="1" x14ac:dyDescent="0.25">
      <c r="C35" s="70" t="s">
        <v>91</v>
      </c>
      <c r="D35" s="70">
        <v>13000000</v>
      </c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2024-09-26T05:18:21Z</dcterms:modified>
</cp:coreProperties>
</file>