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PNB\Ghatkopar (East)\Bhavana Pankaj Bhanushali\Flat No. A-101-A\"/>
    </mc:Choice>
  </mc:AlternateContent>
  <xr:revisionPtr revIDLastSave="0" documentId="13_ncr:1_{D63BCB8F-1D6C-4DB8-800E-B8B7BB1E215C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4" l="1"/>
  <c r="A18" i="23"/>
  <c r="F84" i="23"/>
  <c r="F23" i="23"/>
  <c r="F10" i="23"/>
  <c r="F11" i="23" s="1"/>
  <c r="F8" i="23"/>
  <c r="F7" i="23"/>
  <c r="F6" i="23"/>
  <c r="F5" i="23"/>
  <c r="F14" i="23" s="1"/>
  <c r="G29" i="4"/>
  <c r="G38" i="4"/>
  <c r="G40" i="4" s="1"/>
  <c r="H38" i="4"/>
  <c r="F12" i="23" l="1"/>
  <c r="F13" i="23" s="1"/>
  <c r="F16" i="23" s="1"/>
  <c r="F19" i="23" s="1"/>
  <c r="G42" i="4"/>
  <c r="G41" i="4"/>
  <c r="H40" i="4"/>
  <c r="C5" i="25"/>
  <c r="C4" i="25"/>
  <c r="C3" i="25"/>
  <c r="P2" i="4"/>
  <c r="Q3" i="4"/>
  <c r="B3" i="4" s="1"/>
  <c r="C3" i="4" s="1"/>
  <c r="D3" i="4" s="1"/>
  <c r="P4" i="4"/>
  <c r="Q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F20" i="23"/>
  <c r="F25" i="23"/>
  <c r="F21" i="23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G19" i="23" s="1"/>
  <c r="C25" i="23" l="1"/>
  <c r="C20" i="23"/>
  <c r="G20" i="23" s="1"/>
  <c r="C21" i="23"/>
  <c r="G21" i="23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<sst xmlns="http://schemas.openxmlformats.org/spreadsheetml/2006/main" count="142" uniqueCount="92">
  <si>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</si>
  <si>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</si>
  <si>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</si>
  <si>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</si>
  <si>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</si>
  <si>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</si>
  <si>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</si>
  <si>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</si>
  <si>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</si>
  <si>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</si>
  <si>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</si>
  <si>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</si>
  <si>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</si>
  <si>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</si>
  <si>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</si>
  <si>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</si>
  <si>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</si>
  <si>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</si>
  <si>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</si>
  <si>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</si>
  <si>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</si>
  <si>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</si>
  <si>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</si>
  <si>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</si>
  <si>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</si>
  <si>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</si>
  <si>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</si>
  <si>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</si>
  <si>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</si>
  <si>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</si>
  <si>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</si>
  <si>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</si>
  <si>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</si>
  <si>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</si>
  <si>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</si>
  <si>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</si>
  <si>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</si>
  <si>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</si>
  <si>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</si>
  <si>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</si>
  <si>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</si>
  <si>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</si>
  <si>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</si>
  <si>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</si>
  <si>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</si>
  <si>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</si>
  <si>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</si>
  <si>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</si>
  <si>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</si>
  <si>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</si>
  <si>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</si>
  <si>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</si>
  <si>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</si>
  <si>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</si>
  <si>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</si>
  <si>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</si>
  <si>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</si>
  <si>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</si>
  <si>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</si>
  <si>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</si>
  <si>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</si>
  <si>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</si>
  <si>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</si>
  <si>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</si>
  <si>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</si>
  <si>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</si>
  <si>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</si>
  <si>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</si>
  <si>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</si>
  <si>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</si>
  <si>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</si>
  <si>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</si>
  <si>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</si>
  <si>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</si>
  <si>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</si>
  <si>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</si>
  <si>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</si>
  <si>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</si>
  <si>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</si>
  <si>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</si>
  <si>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</si>
  <si>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</si>
  <si>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</si>
  <si>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</si>
  <si>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Flat No. A-101-A</t>
  </si>
  <si>
    <t>Flat No. A-102-A</t>
  </si>
  <si>
    <t>OC-2003</t>
  </si>
  <si>
    <t>Flat No.</t>
  </si>
  <si>
    <t>A-101-A</t>
  </si>
  <si>
    <t>A-102-A</t>
  </si>
  <si>
    <t>IGR-08.06.23</t>
  </si>
  <si>
    <t>IGR-09.02.24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</si>
</sst>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11F642-80E9-4739-A2D0-E1F0D1C76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EFAC0-AA7D-43E8-957C-3B5326AF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477508</xdr:colOff>
      <xdr:row>44</xdr:row>
      <xdr:rowOff>144065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B2EF9-D6BD-4C7C-9893-6E85F5097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11908" cy="8526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296507</xdr:colOff>
      <xdr:row>49</xdr:row>
      <xdr:rowOff>134598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4FBDF-92EE-4589-898E-31FEFE2D3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30907" cy="894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253664.33900000001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283064.33900000004</v>
      </c>
      <c r="D9" s="58" t="s">
        <v>62</v>
      </c>
      <c r="E9" s="59">
        <f>C9/10.764</f>
        <v>26297.318747677447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2003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21</v>
      </c>
      <c r="D13" s="65">
        <f>D12-C13</f>
        <v>79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tabSelected="1" workbookViewId="0">
      <selection activeCell="O25" sqref="O25:O26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6" customWidth="1"/>
    <col min="4" max="4" width="12.5703125" style="16" hidden="1" customWidth="1"/>
    <col min="5" max="5" width="14.28515625" hidden="1" customWidth="1"/>
    <col min="6" max="6" width="17.140625" style="16" customWidth="1"/>
    <col min="7" max="7" width="14.285156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8"/>
      <c r="C3" s="19">
        <v>23000</v>
      </c>
      <c r="D3" s="22" t="s">
        <v>75</v>
      </c>
      <c r="E3" s="6" t="s">
        <v>83</v>
      </c>
      <c r="F3" s="19">
        <v>23000</v>
      </c>
      <c r="G3" s="22" t="s">
        <v>75</v>
      </c>
      <c r="H3" s="6" t="s">
        <v>83</v>
      </c>
    </row>
    <row r="4" spans="1:8" ht="30" x14ac:dyDescent="0.25">
      <c r="A4" s="21" t="s">
        <v>14</v>
      </c>
      <c r="B4" s="18"/>
      <c r="C4" s="19">
        <v>2700</v>
      </c>
      <c r="D4" s="22"/>
      <c r="F4" s="19">
        <v>2700</v>
      </c>
      <c r="G4" s="22"/>
    </row>
    <row r="5" spans="1:8" x14ac:dyDescent="0.25">
      <c r="A5" s="15" t="s">
        <v>15</v>
      </c>
      <c r="B5" s="18"/>
      <c r="C5" s="19">
        <f>C3-C4</f>
        <v>20300</v>
      </c>
      <c r="D5" s="22"/>
      <c r="F5" s="19">
        <f>F3-F4</f>
        <v>20300</v>
      </c>
      <c r="G5" s="22"/>
    </row>
    <row r="6" spans="1:8" x14ac:dyDescent="0.25">
      <c r="A6" s="15" t="s">
        <v>16</v>
      </c>
      <c r="B6" s="18"/>
      <c r="C6" s="19">
        <f>C4</f>
        <v>2700</v>
      </c>
      <c r="D6" s="22"/>
      <c r="F6" s="19">
        <f>F4</f>
        <v>2700</v>
      </c>
      <c r="G6" s="22"/>
    </row>
    <row r="7" spans="1:8" x14ac:dyDescent="0.25">
      <c r="A7" s="15" t="s">
        <v>17</v>
      </c>
      <c r="B7" s="23"/>
      <c r="C7" s="24">
        <f>D7-D8</f>
        <v>21</v>
      </c>
      <c r="D7" s="24">
        <v>2024</v>
      </c>
      <c r="F7" s="24">
        <f>G7-G8</f>
        <v>21</v>
      </c>
      <c r="G7" s="24">
        <v>2024</v>
      </c>
    </row>
    <row r="8" spans="1:8" x14ac:dyDescent="0.25">
      <c r="A8" s="15" t="s">
        <v>18</v>
      </c>
      <c r="B8" s="23"/>
      <c r="C8" s="24">
        <f>C9-C7</f>
        <v>39</v>
      </c>
      <c r="D8" s="24">
        <v>2003</v>
      </c>
      <c r="F8" s="24">
        <f>F9-F7</f>
        <v>39</v>
      </c>
      <c r="G8" s="24">
        <v>2003</v>
      </c>
    </row>
    <row r="9" spans="1:8" x14ac:dyDescent="0.25">
      <c r="A9" s="15" t="s">
        <v>19</v>
      </c>
      <c r="B9" s="23"/>
      <c r="C9" s="24">
        <v>60</v>
      </c>
      <c r="D9" s="24"/>
      <c r="F9" s="24">
        <v>60</v>
      </c>
      <c r="G9" s="24"/>
    </row>
    <row r="10" spans="1:8" ht="30" x14ac:dyDescent="0.25">
      <c r="A10" s="21" t="s">
        <v>20</v>
      </c>
      <c r="B10" s="23"/>
      <c r="C10" s="24">
        <f>90*C7/C9</f>
        <v>31.5</v>
      </c>
      <c r="D10" s="24"/>
      <c r="F10" s="24">
        <f>90*F7/F9</f>
        <v>31.5</v>
      </c>
      <c r="G10" s="24"/>
    </row>
    <row r="11" spans="1:8" x14ac:dyDescent="0.25">
      <c r="A11" s="15"/>
      <c r="B11" s="25"/>
      <c r="C11" s="26">
        <f>C10%</f>
        <v>0.315</v>
      </c>
      <c r="D11" s="26"/>
      <c r="F11" s="26">
        <f>F10%</f>
        <v>0.315</v>
      </c>
      <c r="G11" s="26"/>
    </row>
    <row r="12" spans="1:8" x14ac:dyDescent="0.25">
      <c r="A12" s="15" t="s">
        <v>21</v>
      </c>
      <c r="B12" s="18"/>
      <c r="C12" s="19">
        <f>C6*C11</f>
        <v>850.5</v>
      </c>
      <c r="D12" s="22"/>
      <c r="F12" s="19">
        <f>F6*F11</f>
        <v>850.5</v>
      </c>
      <c r="G12" s="22"/>
    </row>
    <row r="13" spans="1:8" x14ac:dyDescent="0.25">
      <c r="A13" s="15" t="s">
        <v>22</v>
      </c>
      <c r="B13" s="18"/>
      <c r="C13" s="19">
        <f>C6-C12</f>
        <v>1849.5</v>
      </c>
      <c r="D13" s="22"/>
      <c r="F13" s="19">
        <f>F6-F12</f>
        <v>1849.5</v>
      </c>
      <c r="G13" s="22"/>
    </row>
    <row r="14" spans="1:8" x14ac:dyDescent="0.25">
      <c r="A14" s="15" t="s">
        <v>15</v>
      </c>
      <c r="B14" s="18"/>
      <c r="C14" s="19">
        <f>C5</f>
        <v>20300</v>
      </c>
      <c r="D14" s="22"/>
      <c r="F14" s="19">
        <f>F5</f>
        <v>20300</v>
      </c>
      <c r="G14" s="22"/>
    </row>
    <row r="15" spans="1:8" x14ac:dyDescent="0.25">
      <c r="B15" s="18"/>
      <c r="C15" s="19"/>
      <c r="D15" s="22"/>
      <c r="F15" s="19"/>
      <c r="G15" s="22"/>
    </row>
    <row r="16" spans="1:8" x14ac:dyDescent="0.25">
      <c r="A16" s="27" t="s">
        <v>23</v>
      </c>
      <c r="B16" s="28"/>
      <c r="C16" s="20">
        <f>C14+C13</f>
        <v>22149.5</v>
      </c>
      <c r="D16" s="22"/>
      <c r="F16" s="20">
        <f>F14+F13</f>
        <v>22149.5</v>
      </c>
      <c r="G16" s="22"/>
    </row>
    <row r="17" spans="1:8" x14ac:dyDescent="0.25">
      <c r="A17" t="s">
        <v>87</v>
      </c>
      <c r="B17" s="23"/>
      <c r="C17" s="24" t="s">
        <v>88</v>
      </c>
      <c r="D17" s="24"/>
      <c r="F17" s="24" t="s">
        <v>89</v>
      </c>
      <c r="G17" s="24"/>
    </row>
    <row r="18" spans="1:8" x14ac:dyDescent="0.25">
      <c r="A18" s="71" t="str">
        <f>E3</f>
        <v>ACA</v>
      </c>
      <c r="B18" s="7"/>
      <c r="C18" s="29">
        <v>400</v>
      </c>
      <c r="D18" s="24"/>
      <c r="F18" s="29">
        <v>400</v>
      </c>
      <c r="G18" s="24"/>
    </row>
    <row r="19" spans="1:8" x14ac:dyDescent="0.25">
      <c r="A19" s="15" t="s">
        <v>73</v>
      </c>
      <c r="B19" s="6"/>
      <c r="C19" s="30">
        <f>C18*C16</f>
        <v>8859800</v>
      </c>
      <c r="D19" s="72"/>
      <c r="E19" s="65"/>
      <c r="F19" s="30">
        <f>F18*F16</f>
        <v>8859800</v>
      </c>
      <c r="G19" s="72">
        <f>C19+F19</f>
        <v>17719600</v>
      </c>
      <c r="H19" s="65"/>
    </row>
    <row r="20" spans="1:8" x14ac:dyDescent="0.25">
      <c r="A20" s="15" t="s">
        <v>24</v>
      </c>
      <c r="C20" s="31">
        <f>C19*90%</f>
        <v>7973820</v>
      </c>
      <c r="D20" s="30"/>
      <c r="E20" s="65"/>
      <c r="F20" s="31">
        <f>F19*90%</f>
        <v>7973820</v>
      </c>
      <c r="G20" s="72">
        <f t="shared" ref="G20:G21" si="0">C20+F20</f>
        <v>15947640</v>
      </c>
      <c r="H20" s="65"/>
    </row>
    <row r="21" spans="1:8" x14ac:dyDescent="0.25">
      <c r="A21" s="15" t="s">
        <v>25</v>
      </c>
      <c r="C21" s="31">
        <f>C19*80%</f>
        <v>7087840</v>
      </c>
      <c r="D21" s="31"/>
      <c r="E21" s="65"/>
      <c r="F21" s="31">
        <f>F19*80%</f>
        <v>7087840</v>
      </c>
      <c r="G21" s="72">
        <f t="shared" si="0"/>
        <v>14175680</v>
      </c>
      <c r="H21" s="65"/>
    </row>
    <row r="22" spans="1:8" x14ac:dyDescent="0.25">
      <c r="A22" s="15"/>
      <c r="D22" s="24"/>
      <c r="G22" s="24"/>
    </row>
    <row r="23" spans="1:8" x14ac:dyDescent="0.25">
      <c r="A23" s="32" t="s">
        <v>26</v>
      </c>
      <c r="B23" s="33"/>
      <c r="C23" s="34">
        <f>C4*C18</f>
        <v>1080000</v>
      </c>
      <c r="D23" s="34"/>
      <c r="F23" s="34">
        <f>F4*F18</f>
        <v>1080000</v>
      </c>
      <c r="G23" s="34"/>
    </row>
    <row r="24" spans="1:8" x14ac:dyDescent="0.25">
      <c r="A24" s="15" t="s">
        <v>27</v>
      </c>
    </row>
    <row r="25" spans="1:8" x14ac:dyDescent="0.25">
      <c r="A25" s="35" t="s">
        <v>28</v>
      </c>
      <c r="B25" s="16"/>
      <c r="C25" s="31">
        <f>C19*0.025/12</f>
        <v>18457.916666666668</v>
      </c>
      <c r="D25" s="31"/>
      <c r="E25" s="31"/>
      <c r="F25" s="31">
        <f>F19*0.025/12</f>
        <v>18457.916666666668</v>
      </c>
      <c r="G25" s="31"/>
      <c r="H25" s="31"/>
    </row>
    <row r="26" spans="1:8" x14ac:dyDescent="0.25">
      <c r="C26" s="31"/>
      <c r="D26" s="31"/>
      <c r="F26" s="31"/>
      <c r="G26" s="31"/>
    </row>
    <row r="27" spans="1:8" x14ac:dyDescent="0.25">
      <c r="C27" s="31"/>
      <c r="D27" s="31"/>
      <c r="F27" s="31"/>
      <c r="G27" s="31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workbookViewId="0">
      <selection activeCell="U9" sqref="U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250</v>
      </c>
      <c r="C2" s="4">
        <f t="shared" ref="C2:C16" si="1">B2*1.2</f>
        <v>300</v>
      </c>
      <c r="D2" s="4">
        <f t="shared" ref="D2:D16" si="2">C2*1.2</f>
        <v>360</v>
      </c>
      <c r="E2" s="5">
        <f t="shared" ref="E2:E16" si="3">R2</f>
        <v>5500000</v>
      </c>
      <c r="F2" s="74">
        <f t="shared" ref="F2:F15" si="4">ROUND((E2/B2),0)</f>
        <v>22000</v>
      </c>
      <c r="G2" s="74">
        <f t="shared" ref="G2:G15" si="5">ROUND((E2/C2),0)</f>
        <v>18333</v>
      </c>
      <c r="H2" s="74">
        <f t="shared" ref="H2:H15" si="6">ROUND((E2/D2),0)</f>
        <v>15278</v>
      </c>
      <c r="I2" s="74">
        <f t="shared" ref="I2:I15" si="7">T2</f>
        <v>0</v>
      </c>
      <c r="J2" s="74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250</v>
      </c>
      <c r="R2" s="75">
        <v>5500000</v>
      </c>
      <c r="S2" s="2" t="s">
        <v>90</v>
      </c>
    </row>
    <row r="3" spans="1:19" x14ac:dyDescent="0.25">
      <c r="A3" s="4">
        <v>2</v>
      </c>
      <c r="B3" s="4">
        <f t="shared" si="0"/>
        <v>380.14859999999999</v>
      </c>
      <c r="C3" s="4">
        <f t="shared" si="1"/>
        <v>456.17831999999999</v>
      </c>
      <c r="D3" s="4">
        <f t="shared" si="2"/>
        <v>547.41398399999991</v>
      </c>
      <c r="E3" s="5">
        <f t="shared" si="3"/>
        <v>8700000</v>
      </c>
      <c r="F3" s="74">
        <f t="shared" si="4"/>
        <v>22886</v>
      </c>
      <c r="G3" s="74">
        <f t="shared" si="5"/>
        <v>19071</v>
      </c>
      <c r="H3" s="74">
        <f t="shared" si="6"/>
        <v>15893</v>
      </c>
      <c r="I3" s="74">
        <f t="shared" si="7"/>
        <v>0</v>
      </c>
      <c r="J3" s="74">
        <f t="shared" si="8"/>
        <v>0</v>
      </c>
      <c r="K3" s="7"/>
      <c r="L3" s="7"/>
      <c r="M3" s="7"/>
      <c r="N3" s="7"/>
      <c r="O3" s="7">
        <v>0</v>
      </c>
      <c r="P3" s="7">
        <f>42.38*10.764</f>
        <v>456.17831999999999</v>
      </c>
      <c r="Q3" s="7">
        <f t="shared" ref="Q2:Q10" si="10">P3/1.2</f>
        <v>380.14859999999999</v>
      </c>
      <c r="R3" s="75">
        <v>8700000</v>
      </c>
      <c r="S3" s="2" t="s">
        <v>91</v>
      </c>
    </row>
    <row r="4" spans="1:19" x14ac:dyDescent="0.25">
      <c r="A4" s="4">
        <v>3</v>
      </c>
      <c r="B4" s="4">
        <f t="shared" si="0"/>
        <v>550</v>
      </c>
      <c r="C4" s="4">
        <f t="shared" si="1"/>
        <v>660</v>
      </c>
      <c r="D4" s="4">
        <f t="shared" si="2"/>
        <v>792</v>
      </c>
      <c r="E4" s="5">
        <f t="shared" si="3"/>
        <v>13000000</v>
      </c>
      <c r="F4" s="74">
        <f t="shared" si="4"/>
        <v>23636</v>
      </c>
      <c r="G4" s="74">
        <f t="shared" si="5"/>
        <v>19697</v>
      </c>
      <c r="H4" s="74">
        <f t="shared" si="6"/>
        <v>16414</v>
      </c>
      <c r="I4" s="74">
        <f t="shared" si="7"/>
        <v>0</v>
      </c>
      <c r="J4" s="74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550</v>
      </c>
      <c r="R4" s="75">
        <v>13000000</v>
      </c>
      <c r="S4" s="2"/>
    </row>
    <row r="5" spans="1:19" x14ac:dyDescent="0.25">
      <c r="A5" s="4">
        <v>4</v>
      </c>
      <c r="B5" s="4">
        <f t="shared" si="0"/>
        <v>365.83333333333337</v>
      </c>
      <c r="C5" s="4">
        <f t="shared" si="1"/>
        <v>439.00000000000006</v>
      </c>
      <c r="D5" s="4">
        <f t="shared" si="2"/>
        <v>526.80000000000007</v>
      </c>
      <c r="E5" s="5">
        <f t="shared" si="3"/>
        <v>8500000</v>
      </c>
      <c r="F5" s="74">
        <f t="shared" si="4"/>
        <v>23235</v>
      </c>
      <c r="G5" s="74">
        <f t="shared" si="5"/>
        <v>19362</v>
      </c>
      <c r="H5" s="74">
        <f t="shared" si="6"/>
        <v>16135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v>439</v>
      </c>
      <c r="Q5" s="7">
        <f t="shared" si="10"/>
        <v>365.83333333333337</v>
      </c>
      <c r="R5" s="75">
        <v>8500000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86</v>
      </c>
    </row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 t="s">
        <v>84</v>
      </c>
    </row>
    <row r="28" spans="1:19" s="10" customFormat="1" x14ac:dyDescent="0.25">
      <c r="C28" s="67" t="s">
        <v>74</v>
      </c>
      <c r="D28" s="67"/>
      <c r="F28" s="52" t="s">
        <v>83</v>
      </c>
      <c r="G28" s="52">
        <v>400</v>
      </c>
    </row>
    <row r="29" spans="1:19" s="10" customFormat="1" x14ac:dyDescent="0.25">
      <c r="C29" s="67" t="s">
        <v>1</v>
      </c>
      <c r="D29" s="67"/>
      <c r="F29" s="52" t="s">
        <v>71</v>
      </c>
      <c r="G29" s="52">
        <f>G28*1.2</f>
        <v>480</v>
      </c>
      <c r="H29" s="10">
        <f>G29/G28</f>
        <v>1.2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8" s="10" customFormat="1" x14ac:dyDescent="0.25">
      <c r="C33" s="70"/>
      <c r="D33" s="70"/>
      <c r="F33" s="70" t="s">
        <v>25</v>
      </c>
      <c r="G33" s="70">
        <f>G31*80%</f>
        <v>0</v>
      </c>
    </row>
    <row r="34" spans="3:8" s="10" customFormat="1" x14ac:dyDescent="0.25">
      <c r="C34" s="70"/>
      <c r="D34" s="70"/>
    </row>
    <row r="35" spans="3:8" s="10" customFormat="1" x14ac:dyDescent="0.25">
      <c r="C35" s="70"/>
      <c r="D35" s="70"/>
    </row>
    <row r="36" spans="3:8" s="10" customFormat="1" x14ac:dyDescent="0.25">
      <c r="F36" s="69" t="s">
        <v>85</v>
      </c>
    </row>
    <row r="37" spans="3:8" s="10" customFormat="1" x14ac:dyDescent="0.25">
      <c r="F37" s="52" t="s">
        <v>83</v>
      </c>
      <c r="G37" s="52">
        <v>400</v>
      </c>
    </row>
    <row r="38" spans="3:8" s="10" customFormat="1" x14ac:dyDescent="0.25">
      <c r="F38" s="52" t="s">
        <v>71</v>
      </c>
      <c r="G38" s="52">
        <f>G37*1.2</f>
        <v>480</v>
      </c>
      <c r="H38" s="10">
        <f>G38/G37</f>
        <v>1.2</v>
      </c>
    </row>
    <row r="39" spans="3:8" s="10" customFormat="1" x14ac:dyDescent="0.25">
      <c r="F39" s="52" t="s">
        <v>72</v>
      </c>
      <c r="G39" s="52"/>
    </row>
    <row r="40" spans="3:8" s="10" customFormat="1" x14ac:dyDescent="0.25">
      <c r="F40" s="70" t="s">
        <v>73</v>
      </c>
      <c r="G40" s="70">
        <f>G38*G39</f>
        <v>0</v>
      </c>
      <c r="H40" s="10" t="e">
        <f>G40/D38</f>
        <v>#DIV/0!</v>
      </c>
    </row>
    <row r="41" spans="3:8" x14ac:dyDescent="0.25">
      <c r="F41" s="70" t="s">
        <v>24</v>
      </c>
      <c r="G41" s="70">
        <f>G40*90%</f>
        <v>0</v>
      </c>
      <c r="H41" s="10"/>
    </row>
    <row r="42" spans="3:8" x14ac:dyDescent="0.25">
      <c r="F42" s="70" t="s">
        <v>25</v>
      </c>
      <c r="G42" s="70">
        <f>G40*80%</f>
        <v>0</v>
      </c>
      <c r="H42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2024-10-01T08:05:32Z</dcterms:modified>
</cp:coreProperties>
</file>