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4AC30820-3B06-4B97-8373-547FF92E1631}" xr6:coauthVersionLast="45" xr6:coauthVersionMax="47" xr10:uidLastSave="{00000000-0000-0000-0000-000000000000}"/>
  <bookViews>
    <workbookView xWindow="-120" yWindow="-120" windowWidth="29040" windowHeight="15720" activeTab="6" xr2:uid="{00000000-000D-0000-FFFF-FFFF00000000}"/>
  </bookViews>
  <sheets>
    <sheet name="Sheet1" sheetId="1" r:id="rId1"/>
    <sheet name="Sheet6" sheetId="9" r:id="rId2"/>
    <sheet name="Sheet5" sheetId="8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39" i="1" l="1"/>
  <c r="H6" i="1"/>
  <c r="H5" i="1"/>
  <c r="B20" i="1"/>
  <c r="D36" i="1"/>
  <c r="D37" i="1"/>
  <c r="D38" i="1"/>
  <c r="D39" i="1"/>
  <c r="H12" i="1"/>
  <c r="I12" i="1" s="1"/>
  <c r="G12" i="1"/>
  <c r="B35" i="1" l="1"/>
  <c r="D35" i="1" s="1"/>
  <c r="B34" i="1"/>
  <c r="D34" i="1" s="1"/>
  <c r="F7" i="1"/>
  <c r="F6" i="1"/>
  <c r="F5" i="1"/>
  <c r="F8" i="1" s="1"/>
  <c r="J32" i="1"/>
  <c r="J31" i="1" l="1"/>
  <c r="J4" i="1"/>
  <c r="J30" i="1"/>
  <c r="J29" i="1" l="1"/>
  <c r="J28" i="1"/>
  <c r="J27" i="1"/>
  <c r="J5" i="1" l="1"/>
  <c r="G27" i="1" l="1"/>
  <c r="H27" i="1"/>
  <c r="G28" i="1"/>
  <c r="H28" i="1"/>
  <c r="G29" i="1"/>
  <c r="H29" i="1"/>
  <c r="G30" i="1"/>
  <c r="H30" i="1"/>
  <c r="G31" i="1"/>
  <c r="H31" i="1"/>
  <c r="G32" i="1"/>
  <c r="H32" i="1"/>
  <c r="I31" i="1" l="1"/>
  <c r="I30" i="1"/>
  <c r="I32" i="1"/>
  <c r="I27" i="1" l="1"/>
  <c r="I28" i="1"/>
  <c r="I29" i="1"/>
  <c r="B8" i="1" l="1"/>
  <c r="H3" i="1" l="1"/>
  <c r="B10" i="1" l="1"/>
  <c r="B5" i="1" l="1"/>
  <c r="B11" i="1" l="1"/>
  <c r="B6" i="1"/>
  <c r="B14" i="1"/>
  <c r="B12" i="1" l="1"/>
  <c r="B13" i="1" s="1"/>
  <c r="B15" i="1" s="1"/>
  <c r="J38" i="1" l="1"/>
  <c r="F34" i="1"/>
  <c r="F39" i="1"/>
  <c r="B17" i="1"/>
  <c r="B21" i="1" l="1"/>
  <c r="B18" i="1"/>
  <c r="B19" i="1"/>
</calcChain>
</file>

<file path=xl/sharedStrings.xml><?xml version="1.0" encoding="utf-8"?>
<sst xmlns="http://schemas.openxmlformats.org/spreadsheetml/2006/main" count="36" uniqueCount="33">
  <si>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</si>
  <si>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</si>
  <si>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</si>
  <si>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</si>
  <si>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</si>
  <si>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</si>
  <si>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</si>
  <si>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</si>
  <si>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</si>
  <si>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</si>
  <si>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</si>
  <si>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</si>
  <si>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</si>
  <si>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</si>
  <si>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</si>
  <si>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</si>
  <si>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</si>
  <si>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</si>
  <si>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</si>
  <si>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</si>
  <si>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</si>
  <si>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</si>
  <si>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</si>
  <si>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</si>
  <si>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</t>
  </si>
  <si>
    <t>Built up area</t>
  </si>
  <si>
    <t>Carpet Area</t>
  </si>
  <si>
    <t>Open Terrace</t>
  </si>
  <si>
    <t>Utility Area</t>
  </si>
  <si>
    <t>Terrace</t>
  </si>
  <si>
    <t>RV</t>
  </si>
  <si>
    <t>DV</t>
  </si>
  <si>
    <t>FB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</si>
</sst>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12" fillId="2" borderId="1" xfId="0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7" xfId="0" applyNumberFormat="1" applyBorder="1"/>
    <xf numFmtId="43" fontId="0" fillId="0" borderId="1" xfId="1" applyFont="1" applyFill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11</xdr:col>
      <xdr:colOff>491365</xdr:colOff>
      <xdr:row>32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B6B2F2-4726-4F1C-BA33-DE4EB2AF2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"/>
          <a:ext cx="7196964" cy="6248399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27</xdr:col>
      <xdr:colOff>163139</xdr:colOff>
      <xdr:row>39</xdr:row>
      <xdr:rowOff>182037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1E2F93-87EF-4AEC-AAEA-DC9CC790D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0"/>
          <a:ext cx="8697539" cy="76115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0</xdr:rowOff>
    </xdr:from>
    <xdr:to>
      <xdr:col>11</xdr:col>
      <xdr:colOff>361951</xdr:colOff>
      <xdr:row>44</xdr:row>
      <xdr:rowOff>163118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1F66D0-C93C-4507-A91B-0FB9B391E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1" y="0"/>
          <a:ext cx="6972300" cy="854511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34</xdr:col>
      <xdr:colOff>58945</xdr:colOff>
      <xdr:row>45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022029-142E-461A-B38A-CE5C785A2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0"/>
          <a:ext cx="12860545" cy="8592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128651</xdr:colOff>
      <xdr:row>31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242CE0-2150-4252-8F1C-0B724DECA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53451" cy="60293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154633</xdr:colOff>
      <xdr:row>46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0DA47F-2C1A-49A0-B185-B22318B5D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04233" cy="889759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12</xdr:col>
      <xdr:colOff>180975</xdr:colOff>
      <xdr:row>37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F0CA40-BAA1-4918-BB83-4A3B8BA55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0"/>
          <a:ext cx="7486650" cy="721042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</xdr:row>
      <xdr:rowOff>0</xdr:rowOff>
    </xdr:from>
    <xdr:to>
      <xdr:col>28</xdr:col>
      <xdr:colOff>325086</xdr:colOff>
      <xdr:row>41</xdr:row>
      <xdr:rowOff>29643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CC1F53F-D026-4512-BA09-54B4A6697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190500"/>
          <a:ext cx="8859486" cy="764964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238839</xdr:colOff>
      <xdr:row>34</xdr:row>
      <xdr:rowOff>10430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A5B5D0-71FD-4B4F-AD2E-201336FF1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15639" cy="64874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3"/>
  <sheetViews>
    <sheetView zoomScaleNormal="100" workbookViewId="0">
      <selection activeCell="F41" sqref="F41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1"/>
      <c r="C1" s="17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7"/>
      <c r="B2" s="32"/>
      <c r="C2" s="32"/>
      <c r="D2" s="40"/>
      <c r="E2" s="13"/>
      <c r="F2" t="s">
        <v>13</v>
      </c>
      <c r="I2" s="6"/>
      <c r="L2" s="5"/>
      <c r="O2" s="6"/>
    </row>
    <row r="3" spans="1:15" ht="16.5" x14ac:dyDescent="0.3">
      <c r="A3" s="27" t="s">
        <v>0</v>
      </c>
      <c r="B3" s="33">
        <v>11000</v>
      </c>
      <c r="C3" s="33"/>
      <c r="D3" s="30"/>
      <c r="E3" s="10"/>
      <c r="F3" s="5">
        <v>2014</v>
      </c>
      <c r="G3" s="7">
        <v>2024</v>
      </c>
      <c r="H3" s="8">
        <f>G3-F3</f>
        <v>10</v>
      </c>
      <c r="I3" s="6"/>
      <c r="J3">
        <v>26620</v>
      </c>
      <c r="L3" s="5"/>
      <c r="M3" s="7"/>
      <c r="N3" s="8"/>
      <c r="O3" s="6"/>
    </row>
    <row r="4" spans="1:15" ht="33" x14ac:dyDescent="0.3">
      <c r="A4" s="28" t="s">
        <v>1</v>
      </c>
      <c r="B4" s="33">
        <v>2700</v>
      </c>
      <c r="C4" s="33"/>
      <c r="D4" s="30"/>
      <c r="E4" s="10"/>
      <c r="F4" s="9" t="s">
        <v>24</v>
      </c>
      <c r="G4">
        <v>3</v>
      </c>
      <c r="H4" t="s">
        <v>25</v>
      </c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27" t="s">
        <v>2</v>
      </c>
      <c r="B5" s="33">
        <f>B3-B4</f>
        <v>8300</v>
      </c>
      <c r="C5" s="33"/>
      <c r="D5" s="30"/>
      <c r="E5" s="16" t="s">
        <v>26</v>
      </c>
      <c r="F5" s="51">
        <f>62.25*10.764</f>
        <v>670.05899999999997</v>
      </c>
      <c r="G5" s="19"/>
      <c r="H5" s="22">
        <f>74.7*10.764</f>
        <v>804.07079999999996</v>
      </c>
      <c r="I5" s="36"/>
      <c r="J5">
        <f>J4/10.764</f>
        <v>2596.711259754738</v>
      </c>
      <c r="L5" s="5"/>
      <c r="M5" s="7"/>
      <c r="N5" s="8"/>
      <c r="O5" s="6"/>
    </row>
    <row r="6" spans="1:15" ht="16.5" x14ac:dyDescent="0.3">
      <c r="A6" s="27" t="s">
        <v>3</v>
      </c>
      <c r="B6" s="33">
        <f>B4</f>
        <v>2700</v>
      </c>
      <c r="C6" s="33"/>
      <c r="D6" s="30"/>
      <c r="E6" s="52" t="s">
        <v>27</v>
      </c>
      <c r="F6" s="52">
        <f>4.584*10.764</f>
        <v>49.342175999999995</v>
      </c>
      <c r="G6" s="20"/>
      <c r="H6" s="22">
        <f>F8*1.1</f>
        <v>879.48123120000002</v>
      </c>
      <c r="I6" s="14"/>
      <c r="J6" s="15"/>
      <c r="L6" s="5"/>
      <c r="M6" s="7"/>
      <c r="N6" s="8"/>
      <c r="O6" s="6"/>
    </row>
    <row r="7" spans="1:15" ht="16.5" x14ac:dyDescent="0.3">
      <c r="A7" s="27" t="s">
        <v>4</v>
      </c>
      <c r="B7" s="29">
        <v>10</v>
      </c>
      <c r="C7" s="29"/>
      <c r="D7" s="41"/>
      <c r="E7" s="53" t="s">
        <v>28</v>
      </c>
      <c r="F7" s="16">
        <f>7.444*10.764</f>
        <v>80.12721599999999</v>
      </c>
      <c r="G7" s="20"/>
      <c r="H7" s="20"/>
      <c r="I7" s="15"/>
      <c r="J7" s="15"/>
      <c r="M7" s="54"/>
      <c r="N7" s="55"/>
    </row>
    <row r="8" spans="1:15" ht="16.5" x14ac:dyDescent="0.3">
      <c r="A8" s="27" t="s">
        <v>5</v>
      </c>
      <c r="B8" s="29">
        <f>B9-B7</f>
        <v>50</v>
      </c>
      <c r="C8" s="29"/>
      <c r="D8" s="42"/>
      <c r="E8" s="38"/>
      <c r="F8" s="16">
        <f>SUM(F5:F7)</f>
        <v>799.52839199999994</v>
      </c>
      <c r="G8" s="21"/>
      <c r="H8" s="20"/>
      <c r="I8" s="15"/>
      <c r="J8" s="15"/>
      <c r="M8" s="54"/>
      <c r="N8" s="55"/>
    </row>
    <row r="9" spans="1:15" ht="16.5" x14ac:dyDescent="0.3">
      <c r="A9" s="27" t="s">
        <v>6</v>
      </c>
      <c r="B9" s="29">
        <v>60</v>
      </c>
      <c r="C9" s="29"/>
      <c r="D9" s="41"/>
      <c r="E9" s="37"/>
      <c r="F9" s="39"/>
      <c r="G9" s="35"/>
      <c r="H9" s="21"/>
      <c r="I9" s="15"/>
      <c r="J9" s="15"/>
      <c r="K9" s="12"/>
      <c r="L9" s="12"/>
      <c r="M9" s="11"/>
      <c r="N9" s="55"/>
    </row>
    <row r="10" spans="1:15" ht="33" x14ac:dyDescent="0.3">
      <c r="A10" s="28" t="s">
        <v>7</v>
      </c>
      <c r="B10" s="29">
        <f>90*B7/B9</f>
        <v>15</v>
      </c>
      <c r="C10" s="29"/>
      <c r="D10" s="41"/>
      <c r="E10" s="37"/>
      <c r="F10" s="16"/>
      <c r="G10" s="19"/>
      <c r="H10" s="21"/>
      <c r="I10" s="15"/>
      <c r="J10" s="15"/>
      <c r="K10" s="12"/>
      <c r="L10" s="12"/>
      <c r="M10" s="11"/>
      <c r="N10" s="55"/>
    </row>
    <row r="11" spans="1:15" ht="16.5" x14ac:dyDescent="0.3">
      <c r="A11" s="27"/>
      <c r="B11" s="34">
        <f>B10%</f>
        <v>0.15</v>
      </c>
      <c r="C11" s="34"/>
      <c r="D11" s="43"/>
      <c r="E11" s="25"/>
      <c r="F11" s="10" t="s">
        <v>26</v>
      </c>
      <c r="G11" s="20" t="s">
        <v>32</v>
      </c>
      <c r="H11" s="21" t="s">
        <v>29</v>
      </c>
      <c r="I11" s="15"/>
      <c r="J11" s="15"/>
      <c r="K11" s="12"/>
      <c r="L11" s="12"/>
      <c r="M11" s="11"/>
      <c r="N11" s="56"/>
    </row>
    <row r="12" spans="1:15" ht="16.5" x14ac:dyDescent="0.3">
      <c r="A12" s="27" t="s">
        <v>8</v>
      </c>
      <c r="B12" s="33">
        <f>B6*B11</f>
        <v>405</v>
      </c>
      <c r="C12" s="33"/>
      <c r="D12" s="44"/>
      <c r="E12" s="1"/>
      <c r="F12" s="10">
        <v>581</v>
      </c>
      <c r="G12" s="20">
        <f>20+20</f>
        <v>40</v>
      </c>
      <c r="H12" s="21">
        <f>17+8+54+32+7</f>
        <v>118</v>
      </c>
      <c r="I12" s="18">
        <f>H12+G12+F12</f>
        <v>739</v>
      </c>
      <c r="J12" s="15"/>
      <c r="K12" s="12"/>
      <c r="L12" s="21"/>
      <c r="M12" s="11"/>
      <c r="N12" s="8"/>
    </row>
    <row r="13" spans="1:15" ht="16.5" x14ac:dyDescent="0.3">
      <c r="A13" s="27" t="s">
        <v>9</v>
      </c>
      <c r="B13" s="33">
        <f>B6-B12</f>
        <v>2295</v>
      </c>
      <c r="C13" s="33"/>
      <c r="D13" s="44"/>
      <c r="E13" s="1"/>
      <c r="F13" s="10"/>
      <c r="G13" s="21"/>
      <c r="H13" s="21"/>
      <c r="I13" s="15"/>
      <c r="J13" s="15"/>
      <c r="K13" s="12"/>
      <c r="L13" s="12"/>
      <c r="M13" s="11"/>
      <c r="N13" s="8"/>
    </row>
    <row r="14" spans="1:15" ht="16.5" x14ac:dyDescent="0.3">
      <c r="A14" s="27" t="s">
        <v>2</v>
      </c>
      <c r="B14" s="33">
        <f>B5</f>
        <v>8300</v>
      </c>
      <c r="C14" s="33"/>
      <c r="D14" s="30"/>
      <c r="E14" s="10"/>
      <c r="F14" s="12"/>
      <c r="H14" s="21"/>
      <c r="I14" s="15"/>
      <c r="J14" s="15"/>
      <c r="K14" s="12"/>
      <c r="L14" s="12"/>
      <c r="M14" s="11"/>
      <c r="N14" s="8"/>
    </row>
    <row r="15" spans="1:15" ht="16.5" x14ac:dyDescent="0.3">
      <c r="A15" s="27" t="s">
        <v>10</v>
      </c>
      <c r="B15" s="33">
        <f>B14+B13</f>
        <v>10595</v>
      </c>
      <c r="C15" s="33"/>
      <c r="D15" s="30"/>
      <c r="E15" s="10"/>
      <c r="F15" s="12"/>
      <c r="G15" s="23"/>
      <c r="H15" s="21"/>
      <c r="I15" s="12"/>
      <c r="J15" s="12"/>
      <c r="K15" s="12"/>
      <c r="L15" s="12"/>
      <c r="M15" s="11"/>
      <c r="N15" s="8"/>
    </row>
    <row r="16" spans="1:15" ht="16.5" x14ac:dyDescent="0.3">
      <c r="A16" s="46" t="s">
        <v>23</v>
      </c>
      <c r="B16" s="45">
        <v>800</v>
      </c>
      <c r="C16" s="45"/>
      <c r="D16" s="46"/>
      <c r="E16" s="10"/>
      <c r="F16" s="21"/>
      <c r="G16" s="24"/>
      <c r="H16" s="20"/>
      <c r="I16" s="10"/>
      <c r="N16" s="55"/>
    </row>
    <row r="17" spans="1:15" ht="16.5" x14ac:dyDescent="0.3">
      <c r="A17" s="46" t="s">
        <v>11</v>
      </c>
      <c r="B17" s="47">
        <f>B16*B15</f>
        <v>8476000</v>
      </c>
      <c r="C17" s="47"/>
      <c r="D17" s="48"/>
      <c r="E17" s="10"/>
      <c r="F17" s="21"/>
      <c r="G17" s="21"/>
      <c r="H17" s="20"/>
      <c r="I17" s="10"/>
      <c r="N17" s="20"/>
      <c r="O17" s="10"/>
    </row>
    <row r="18" spans="1:15" ht="16.5" x14ac:dyDescent="0.3">
      <c r="A18" s="46" t="s">
        <v>30</v>
      </c>
      <c r="B18" s="47">
        <f>B17*0.9</f>
        <v>7628400</v>
      </c>
      <c r="C18" s="47"/>
      <c r="D18" s="48"/>
      <c r="E18" s="10"/>
      <c r="F18" s="21"/>
      <c r="G18" s="21"/>
      <c r="H18" s="20"/>
      <c r="I18" s="10"/>
      <c r="N18" s="20"/>
      <c r="O18" s="10"/>
    </row>
    <row r="19" spans="1:15" ht="16.5" x14ac:dyDescent="0.3">
      <c r="A19" s="46" t="s">
        <v>31</v>
      </c>
      <c r="B19" s="47">
        <f>B17*0.8</f>
        <v>6780800</v>
      </c>
      <c r="C19" s="47"/>
      <c r="D19" s="48"/>
      <c r="E19" s="10"/>
      <c r="F19" s="21"/>
      <c r="G19" s="21"/>
      <c r="H19" s="20"/>
      <c r="I19" s="10"/>
      <c r="N19" s="20"/>
      <c r="O19" s="10"/>
    </row>
    <row r="20" spans="1:15" ht="16.5" x14ac:dyDescent="0.3">
      <c r="A20" s="46" t="s">
        <v>12</v>
      </c>
      <c r="B20" s="47">
        <f>879*B4</f>
        <v>2373300</v>
      </c>
      <c r="C20" s="47"/>
      <c r="D20" s="48"/>
      <c r="E20" s="10"/>
      <c r="F20" s="10"/>
      <c r="G20" s="10"/>
    </row>
    <row r="21" spans="1:15" ht="16.5" x14ac:dyDescent="0.3">
      <c r="A21" s="45" t="s">
        <v>16</v>
      </c>
      <c r="B21" s="49">
        <f>B17*0.03/12</f>
        <v>21190</v>
      </c>
      <c r="C21" s="47"/>
      <c r="D21" s="47"/>
      <c r="E21" s="10"/>
    </row>
    <row r="22" spans="1:15" x14ac:dyDescent="0.25">
      <c r="B22" s="18"/>
      <c r="C22" s="18"/>
    </row>
    <row r="23" spans="1:15" x14ac:dyDescent="0.25">
      <c r="B23" s="18"/>
      <c r="C23" s="18"/>
    </row>
    <row r="25" spans="1:15" x14ac:dyDescent="0.25">
      <c r="D25" t="s">
        <v>14</v>
      </c>
    </row>
    <row r="26" spans="1:15" x14ac:dyDescent="0.25">
      <c r="B26" s="50" t="s">
        <v>20</v>
      </c>
      <c r="C26" s="50" t="s">
        <v>15</v>
      </c>
      <c r="D26" s="51" t="s">
        <v>21</v>
      </c>
      <c r="E26" s="51"/>
      <c r="F26" s="51" t="s">
        <v>11</v>
      </c>
      <c r="G26" s="51" t="s">
        <v>17</v>
      </c>
      <c r="H26" s="51" t="s">
        <v>18</v>
      </c>
      <c r="I26" s="51" t="s">
        <v>19</v>
      </c>
      <c r="J26" s="51"/>
    </row>
    <row r="27" spans="1:15" ht="17.25" x14ac:dyDescent="0.3">
      <c r="B27" s="50"/>
      <c r="C27" s="50">
        <v>800</v>
      </c>
      <c r="D27" s="51"/>
      <c r="E27" s="51"/>
      <c r="F27" s="51">
        <v>9000000</v>
      </c>
      <c r="G27" s="16">
        <f t="shared" ref="G27:G32" si="0">F27/C27</f>
        <v>11250</v>
      </c>
      <c r="H27" s="16" t="e">
        <f>F27/D27</f>
        <v>#DIV/0!</v>
      </c>
      <c r="I27" s="16" t="e">
        <f t="shared" ref="I27:I32" si="1">F27/B27</f>
        <v>#DIV/0!</v>
      </c>
      <c r="J27" s="51">
        <f t="shared" ref="J27:J32" si="2">D27/C27</f>
        <v>0</v>
      </c>
      <c r="K27" s="26"/>
    </row>
    <row r="28" spans="1:15" x14ac:dyDescent="0.25">
      <c r="B28" s="50"/>
      <c r="C28" s="50">
        <v>760</v>
      </c>
      <c r="D28" s="51"/>
      <c r="E28" s="51"/>
      <c r="F28" s="16">
        <v>8400000</v>
      </c>
      <c r="G28" s="16">
        <f t="shared" si="0"/>
        <v>11052.631578947368</v>
      </c>
      <c r="H28" s="16" t="e">
        <f t="shared" ref="H28:H32" si="3">F28/D28</f>
        <v>#DIV/0!</v>
      </c>
      <c r="I28" s="16" t="e">
        <f t="shared" si="1"/>
        <v>#DIV/0!</v>
      </c>
      <c r="J28" s="51">
        <f t="shared" si="2"/>
        <v>0</v>
      </c>
    </row>
    <row r="29" spans="1:15" x14ac:dyDescent="0.25">
      <c r="B29" s="50"/>
      <c r="C29" s="50">
        <v>814</v>
      </c>
      <c r="D29" s="51"/>
      <c r="E29" s="51"/>
      <c r="F29" s="16">
        <v>8500000</v>
      </c>
      <c r="G29" s="16">
        <f t="shared" si="0"/>
        <v>10442.260442260442</v>
      </c>
      <c r="H29" s="16" t="e">
        <f t="shared" si="3"/>
        <v>#DIV/0!</v>
      </c>
      <c r="I29" s="16" t="e">
        <f t="shared" si="1"/>
        <v>#DIV/0!</v>
      </c>
      <c r="J29" s="51">
        <f t="shared" si="2"/>
        <v>0</v>
      </c>
    </row>
    <row r="30" spans="1:15" x14ac:dyDescent="0.25">
      <c r="B30" s="50"/>
      <c r="C30" s="50">
        <v>800</v>
      </c>
      <c r="D30" s="51"/>
      <c r="E30" s="51"/>
      <c r="F30" s="16">
        <v>8500000</v>
      </c>
      <c r="G30" s="16">
        <f t="shared" si="0"/>
        <v>10625</v>
      </c>
      <c r="H30" s="16" t="e">
        <f t="shared" si="3"/>
        <v>#DIV/0!</v>
      </c>
      <c r="I30" s="16" t="e">
        <f t="shared" si="1"/>
        <v>#DIV/0!</v>
      </c>
      <c r="J30" s="51">
        <f t="shared" si="2"/>
        <v>0</v>
      </c>
    </row>
    <row r="31" spans="1:15" x14ac:dyDescent="0.25">
      <c r="B31" s="50"/>
      <c r="C31" s="50">
        <v>804</v>
      </c>
      <c r="D31" s="51"/>
      <c r="E31" s="51"/>
      <c r="F31" s="16">
        <v>8200000</v>
      </c>
      <c r="G31" s="16">
        <f t="shared" si="0"/>
        <v>10199.004975124379</v>
      </c>
      <c r="H31" s="16" t="e">
        <f t="shared" si="3"/>
        <v>#DIV/0!</v>
      </c>
      <c r="I31" s="16" t="e">
        <f t="shared" si="1"/>
        <v>#DIV/0!</v>
      </c>
      <c r="J31" s="51">
        <f t="shared" si="2"/>
        <v>0</v>
      </c>
    </row>
    <row r="32" spans="1:15" x14ac:dyDescent="0.25">
      <c r="B32" s="50"/>
      <c r="C32" s="50"/>
      <c r="D32" s="51"/>
      <c r="E32" s="51"/>
      <c r="F32" s="16"/>
      <c r="G32" s="16" t="e">
        <f t="shared" si="0"/>
        <v>#DIV/0!</v>
      </c>
      <c r="H32" s="16" t="e">
        <f t="shared" si="3"/>
        <v>#DIV/0!</v>
      </c>
      <c r="I32" s="16" t="e">
        <f t="shared" si="1"/>
        <v>#DIV/0!</v>
      </c>
      <c r="J32" s="51" t="e">
        <f t="shared" si="2"/>
        <v>#DIV/0!</v>
      </c>
    </row>
    <row r="33" spans="1:10" x14ac:dyDescent="0.25">
      <c r="B33" s="13" t="s">
        <v>22</v>
      </c>
    </row>
    <row r="34" spans="1:10" x14ac:dyDescent="0.25">
      <c r="B34" s="50">
        <f>97*10.764+13.54*10.764+5.76*10.764</f>
        <v>1251.8531999999998</v>
      </c>
      <c r="C34" s="50">
        <v>11635998</v>
      </c>
      <c r="D34" s="51">
        <f t="shared" ref="D34:D39" si="4">C34/B34</f>
        <v>9295.0179781463212</v>
      </c>
      <c r="E34" s="51"/>
      <c r="F34" s="16">
        <f>B15/D34</f>
        <v>1.1398579351766818</v>
      </c>
      <c r="G34" s="16"/>
      <c r="H34" s="51"/>
      <c r="I34" s="16"/>
    </row>
    <row r="35" spans="1:10" x14ac:dyDescent="0.25">
      <c r="B35" s="50">
        <f>97*10.764+5.76*10.764</f>
        <v>1106.1086399999999</v>
      </c>
      <c r="C35" s="50">
        <v>12239006</v>
      </c>
      <c r="D35" s="51">
        <f t="shared" si="4"/>
        <v>11064.922158098323</v>
      </c>
      <c r="E35" s="51"/>
      <c r="F35" s="51"/>
      <c r="G35" s="16"/>
      <c r="H35" s="51"/>
      <c r="I35" s="16"/>
    </row>
    <row r="36" spans="1:10" x14ac:dyDescent="0.25">
      <c r="B36" s="50">
        <v>800</v>
      </c>
      <c r="C36" s="50">
        <v>7500000</v>
      </c>
      <c r="D36" s="51">
        <f t="shared" si="4"/>
        <v>9375</v>
      </c>
      <c r="E36" s="51"/>
      <c r="F36" s="51"/>
      <c r="G36" s="16"/>
      <c r="H36" s="51"/>
      <c r="I36" s="51"/>
    </row>
    <row r="37" spans="1:10" ht="15.75" x14ac:dyDescent="0.25">
      <c r="A37" s="11"/>
      <c r="B37" s="50">
        <v>800</v>
      </c>
      <c r="C37" s="50">
        <v>7600000</v>
      </c>
      <c r="D37" s="51">
        <f t="shared" si="4"/>
        <v>9500</v>
      </c>
      <c r="E37" s="51"/>
      <c r="F37" s="51"/>
      <c r="G37" s="16"/>
      <c r="H37" s="51"/>
      <c r="I37" s="51"/>
    </row>
    <row r="38" spans="1:10" ht="15.75" x14ac:dyDescent="0.25">
      <c r="A38" s="11"/>
      <c r="B38" s="50">
        <v>800</v>
      </c>
      <c r="C38" s="50">
        <v>7750000</v>
      </c>
      <c r="D38" s="51">
        <f t="shared" si="4"/>
        <v>9687.5</v>
      </c>
      <c r="E38" s="51"/>
      <c r="F38" s="51"/>
      <c r="G38" s="16"/>
      <c r="H38" s="51"/>
      <c r="I38" s="51"/>
      <c r="J38" s="10">
        <f>B15/D39</f>
        <v>1.109009495098997</v>
      </c>
    </row>
    <row r="39" spans="1:10" ht="15.75" x14ac:dyDescent="0.25">
      <c r="A39" s="11"/>
      <c r="B39" s="13">
        <f>62.25*10.764+5.992*10.764+7.394*10.764</f>
        <v>814.14590399999997</v>
      </c>
      <c r="C39" s="13">
        <v>7778000</v>
      </c>
      <c r="D39" s="51">
        <f t="shared" si="4"/>
        <v>9553.5701423856826</v>
      </c>
      <c r="F39" s="10">
        <f>B15/D39</f>
        <v>1.109009495098997</v>
      </c>
    </row>
    <row r="40" spans="1:10" ht="15.75" x14ac:dyDescent="0.25">
      <c r="A40" s="11"/>
    </row>
    <row r="41" spans="1:10" ht="15.75" x14ac:dyDescent="0.25">
      <c r="A41" s="11"/>
    </row>
    <row r="42" spans="1:10" ht="15.75" x14ac:dyDescent="0.25">
      <c r="A42" s="11"/>
    </row>
    <row r="43" spans="1:10" ht="15.75" x14ac:dyDescent="0.25">
      <c r="A43" s="11"/>
    </row>
    <row r="63" spans="4:6" x14ac:dyDescent="0.25">
      <c r="D63" s="10"/>
      <c r="E63" s="10"/>
      <c r="F63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>
      <selection activeCell="N1" sqref="N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>
      <selection activeCell="N1" sqref="N1"/>
    </sheetView>
  </sheetViews>
  <sheetFormatPr defaultRowHeight="15" x14ac:dyDescent="0.25"/>
  <sheetData/>
  <pageMargins left="0.7" right="0.7" top="0.75" bottom="0.75" header="0.3" footer="0.3"/>
  <pageSetup paperSize="9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>
      <selection activeCell="P27" sqref="P2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workbookViewId="0">
      <selection activeCell="N35" sqref="N3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761D-F946-466E-A572-CAE68E73FABE}">
  <dimension ref="A1"/>
  <sheetViews>
    <sheetView tabSelected="1" workbookViewId="0">
      <selection activeCell="K2" sqref="K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2024-11-05T11:11:33Z</dcterms:modified>
</cp:coreProperties>
</file>