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Ghatkopar (East)\Rashmi Bakul Sampat\"/>
    </mc:Choice>
  </mc:AlternateContent>
  <xr:revisionPtr revIDLastSave="0" documentId="13_ncr:1_{5CFAFA48-A1D2-4CCD-A27E-593AD6AE0C7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Q8" i="4" s="1"/>
  <c r="J8" i="4"/>
  <c r="I8" i="4"/>
  <c r="P7" i="4"/>
  <c r="Q7" i="4" s="1"/>
  <c r="J7" i="4"/>
  <c r="I7" i="4"/>
  <c r="Q5" i="4"/>
  <c r="C4" i="4"/>
  <c r="P3" i="4"/>
  <c r="C2" i="4"/>
  <c r="C5" i="25" l="1"/>
  <c r="C4" i="25"/>
  <c r="C3" i="25"/>
  <c r="P2" i="4"/>
  <c r="Q3" i="4"/>
  <c r="B3" i="4" s="1"/>
  <c r="C3" i="4" s="1"/>
  <c r="D3" i="4" s="1"/>
  <c r="P4" i="4"/>
  <c r="P6" i="4"/>
  <c r="B6" i="4"/>
  <c r="C6" i="4" s="1"/>
  <c r="B7" i="4"/>
  <c r="C7" i="4" s="1"/>
  <c r="D7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8" i="4" l="1"/>
  <c r="G8" i="4"/>
  <c r="H7" i="4"/>
  <c r="G7" i="4"/>
  <c r="H4" i="4"/>
  <c r="H9" i="4"/>
  <c r="F10" i="4"/>
  <c r="F6" i="4"/>
  <c r="G3" i="4"/>
  <c r="H3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F9" i="4"/>
  <c r="H15" i="4"/>
  <c r="H16" i="4"/>
  <c r="F3" i="4"/>
  <c r="G4" i="4"/>
  <c r="F7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<sst xmlns="http://schemas.openxmlformats.org/spreadsheetml/2006/main" count="129" uniqueCount="87">
  <si>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</si>
  <si>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</si>
  <si>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</si>
  <si>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</si>
  <si>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</si>
  <si>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</si>
  <si>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</si>
  <si>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</si>
  <si>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</si>
  <si>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</si>
  <si>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</si>
  <si>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</si>
  <si>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</si>
  <si>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</si>
  <si>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</si>
  <si>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</si>
  <si>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</si>
  <si>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</si>
  <si>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</si>
  <si>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</si>
  <si>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</si>
  <si>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</si>
  <si>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</si>
  <si>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</si>
  <si>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</si>
  <si>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</si>
  <si>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</si>
  <si>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</si>
  <si>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</si>
  <si>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</si>
  <si>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</si>
  <si>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</si>
  <si>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</si>
  <si>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</si>
  <si>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</si>
  <si>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</si>
  <si>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</si>
  <si>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</si>
  <si>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</si>
  <si>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</si>
  <si>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</si>
  <si>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</si>
  <si>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</si>
  <si>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</si>
  <si>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</si>
  <si>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</si>
  <si>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</si>
  <si>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</si>
  <si>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</si>
  <si>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</si>
  <si>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</si>
  <si>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</si>
  <si>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</si>
  <si>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</si>
  <si>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</si>
  <si>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</si>
  <si>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</si>
  <si>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</si>
  <si>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</si>
  <si>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</si>
  <si>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</si>
  <si>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</si>
  <si>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</si>
  <si>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</si>
  <si>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</si>
  <si>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</si>
  <si>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</si>
  <si>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</si>
  <si>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</si>
  <si>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</si>
  <si>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</si>
  <si>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</si>
  <si>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</si>
  <si>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</si>
  <si>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</si>
  <si>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</si>
  <si>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</si>
  <si>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</si>
  <si>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</si>
  <si>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</si>
  <si>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</si>
  <si>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</si>
  <si>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</si>
  <si>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</si>
  <si>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IGR-28.08.24</t>
  </si>
  <si>
    <t>IGR-27.06.24</t>
  </si>
  <si>
    <t>IGR-10.05.24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</si>
</sst>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FCB7E5-D139-4022-9DDB-52B3C69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0CAB2-8B78-4122-A47F-99BFC2E3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E52F2-89E3-45A1-AABC-4094A9698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49</xdr:row>
      <xdr:rowOff>96493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65A8D4-0738-41BC-9766-39ED8526A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0D76C3-DE4D-4B3B-A0CF-4679C1386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176601.755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206001.755</v>
      </c>
      <c r="D9" s="58" t="s">
        <v>62</v>
      </c>
      <c r="E9" s="59">
        <f>C9/10.764</f>
        <v>19138.030007432182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45</v>
      </c>
      <c r="D13" s="65">
        <f>D12-C13</f>
        <v>55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K30" sqref="K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23000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20000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45</v>
      </c>
      <c r="D7" s="24">
        <v>2024</v>
      </c>
    </row>
    <row r="8" spans="1:5" x14ac:dyDescent="0.25">
      <c r="A8" s="15" t="s">
        <v>18</v>
      </c>
      <c r="B8" s="23"/>
      <c r="C8" s="24">
        <f>C9-C7</f>
        <v>15</v>
      </c>
      <c r="D8" s="24">
        <v>1979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67.5</v>
      </c>
      <c r="D10" s="24"/>
    </row>
    <row r="11" spans="1:5" x14ac:dyDescent="0.25">
      <c r="A11" s="15"/>
      <c r="B11" s="25"/>
      <c r="C11" s="26">
        <f>C10%</f>
        <v>0.67500000000000004</v>
      </c>
      <c r="D11" s="26"/>
    </row>
    <row r="12" spans="1:5" x14ac:dyDescent="0.25">
      <c r="A12" s="15" t="s">
        <v>21</v>
      </c>
      <c r="B12" s="18"/>
      <c r="C12" s="19">
        <f>C6*C11</f>
        <v>2025.0000000000002</v>
      </c>
      <c r="D12" s="22"/>
    </row>
    <row r="13" spans="1:5" x14ac:dyDescent="0.25">
      <c r="A13" s="15" t="s">
        <v>22</v>
      </c>
      <c r="B13" s="18"/>
      <c r="C13" s="19">
        <f>C6-C12</f>
        <v>974.99999999999977</v>
      </c>
      <c r="D13" s="22"/>
    </row>
    <row r="14" spans="1:5" x14ac:dyDescent="0.25">
      <c r="A14" s="15" t="s">
        <v>15</v>
      </c>
      <c r="B14" s="18"/>
      <c r="C14" s="19">
        <f>C5</f>
        <v>20000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20975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350</v>
      </c>
      <c r="D18" s="24"/>
    </row>
    <row r="19" spans="1:5" x14ac:dyDescent="0.25">
      <c r="A19" s="15" t="s">
        <v>74</v>
      </c>
      <c r="B19" s="6"/>
      <c r="C19" s="30">
        <f>C18*C16</f>
        <v>7341250</v>
      </c>
      <c r="D19" s="72"/>
      <c r="E19" s="65"/>
    </row>
    <row r="20" spans="1:5" x14ac:dyDescent="0.25">
      <c r="A20" s="15" t="s">
        <v>24</v>
      </c>
      <c r="C20" s="31">
        <f>C19*90%</f>
        <v>6607125</v>
      </c>
      <c r="D20" s="30"/>
      <c r="E20" s="65"/>
    </row>
    <row r="21" spans="1:5" x14ac:dyDescent="0.25">
      <c r="A21" s="15" t="s">
        <v>25</v>
      </c>
      <c r="C21" s="31">
        <f>C19*80%</f>
        <v>5873000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1050000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15294.270833333334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X22" sqref="X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405</v>
      </c>
      <c r="C2" s="4">
        <f>B2*1.1</f>
        <v>445.50000000000006</v>
      </c>
      <c r="D2" s="4">
        <f t="shared" ref="D2:D16" si="1">C2*1.2</f>
        <v>534.6</v>
      </c>
      <c r="E2" s="5">
        <f t="shared" ref="E2:E16" si="2">R2</f>
        <v>9500000</v>
      </c>
      <c r="F2" s="4">
        <f t="shared" ref="F2:F15" si="3">ROUND((E2/B2),0)</f>
        <v>23457</v>
      </c>
      <c r="G2" s="74">
        <f t="shared" ref="G2:G15" si="4">ROUND((E2/C2),0)</f>
        <v>21324</v>
      </c>
      <c r="H2" s="74">
        <f t="shared" ref="H2:H15" si="5">ROUND((E2/D2),0)</f>
        <v>17770</v>
      </c>
      <c r="I2" s="74">
        <f t="shared" ref="I2:I15" si="6">T2</f>
        <v>0</v>
      </c>
      <c r="J2" s="74">
        <f t="shared" ref="J2:J15" si="7">U2</f>
        <v>0</v>
      </c>
      <c r="K2" s="7"/>
      <c r="L2" s="7"/>
      <c r="M2" s="7"/>
      <c r="N2" s="7"/>
      <c r="O2" s="7">
        <v>0</v>
      </c>
      <c r="P2" s="7">
        <f t="shared" ref="P2:P10" si="8">O2/1.2</f>
        <v>0</v>
      </c>
      <c r="Q2" s="7">
        <v>405</v>
      </c>
      <c r="R2" s="75">
        <v>9500000</v>
      </c>
      <c r="S2" s="75" t="s">
        <v>84</v>
      </c>
    </row>
    <row r="3" spans="1:19" x14ac:dyDescent="0.25">
      <c r="A3" s="4">
        <v>2</v>
      </c>
      <c r="B3" s="4">
        <f t="shared" si="0"/>
        <v>782.27369999999996</v>
      </c>
      <c r="C3" s="4">
        <f t="shared" ref="C2:C16" si="9">B3*1.2</f>
        <v>938.72843999999986</v>
      </c>
      <c r="D3" s="4">
        <f t="shared" si="1"/>
        <v>1126.4741279999998</v>
      </c>
      <c r="E3" s="5">
        <f t="shared" si="2"/>
        <v>20200000</v>
      </c>
      <c r="F3" s="4">
        <f t="shared" si="3"/>
        <v>25822</v>
      </c>
      <c r="G3" s="4">
        <f t="shared" si="4"/>
        <v>21518</v>
      </c>
      <c r="H3" s="4">
        <f t="shared" si="5"/>
        <v>17932</v>
      </c>
      <c r="I3" s="4">
        <f t="shared" si="6"/>
        <v>0</v>
      </c>
      <c r="J3" s="4">
        <f t="shared" si="7"/>
        <v>0</v>
      </c>
      <c r="O3">
        <v>0</v>
      </c>
      <c r="P3">
        <f>87.21*10.764</f>
        <v>938.72843999999986</v>
      </c>
      <c r="Q3">
        <f t="shared" ref="Q2:Q10" si="10">P3/1.2</f>
        <v>782.27369999999996</v>
      </c>
      <c r="R3" s="2">
        <v>20200000</v>
      </c>
      <c r="S3" s="2" t="s">
        <v>85</v>
      </c>
    </row>
    <row r="4" spans="1:19" x14ac:dyDescent="0.25">
      <c r="A4" s="4">
        <v>3</v>
      </c>
      <c r="B4" s="4">
        <f t="shared" si="0"/>
        <v>485</v>
      </c>
      <c r="C4" s="4">
        <f>B4*1.1</f>
        <v>533.5</v>
      </c>
      <c r="D4" s="4">
        <f t="shared" si="1"/>
        <v>640.19999999999993</v>
      </c>
      <c r="E4" s="5">
        <f t="shared" si="2"/>
        <v>10900000</v>
      </c>
      <c r="F4" s="4">
        <f t="shared" si="3"/>
        <v>22474</v>
      </c>
      <c r="G4" s="74">
        <f t="shared" si="4"/>
        <v>20431</v>
      </c>
      <c r="H4" s="74">
        <f t="shared" si="5"/>
        <v>17026</v>
      </c>
      <c r="I4" s="74">
        <f t="shared" si="6"/>
        <v>0</v>
      </c>
      <c r="J4" s="74">
        <f t="shared" si="7"/>
        <v>0</v>
      </c>
      <c r="K4" s="7"/>
      <c r="L4" s="7"/>
      <c r="M4" s="7"/>
      <c r="N4" s="7"/>
      <c r="O4" s="7">
        <v>0</v>
      </c>
      <c r="P4" s="7">
        <f t="shared" si="8"/>
        <v>0</v>
      </c>
      <c r="Q4" s="7">
        <v>485</v>
      </c>
      <c r="R4" s="75">
        <v>10900000</v>
      </c>
      <c r="S4" s="75" t="s">
        <v>86</v>
      </c>
    </row>
    <row r="5" spans="1:19" x14ac:dyDescent="0.25">
      <c r="A5" s="4">
        <v>4</v>
      </c>
      <c r="B5" s="4">
        <f t="shared" si="0"/>
        <v>325</v>
      </c>
      <c r="C5" s="4">
        <f t="shared" si="9"/>
        <v>390</v>
      </c>
      <c r="D5" s="4">
        <f t="shared" si="1"/>
        <v>468</v>
      </c>
      <c r="E5" s="5">
        <f t="shared" si="2"/>
        <v>10000000</v>
      </c>
      <c r="F5" s="4">
        <f t="shared" si="3"/>
        <v>30769</v>
      </c>
      <c r="G5" s="74">
        <f t="shared" si="4"/>
        <v>25641</v>
      </c>
      <c r="H5" s="74">
        <f t="shared" si="5"/>
        <v>21368</v>
      </c>
      <c r="I5" s="74">
        <f t="shared" si="6"/>
        <v>0</v>
      </c>
      <c r="J5" s="74">
        <f t="shared" si="7"/>
        <v>0</v>
      </c>
      <c r="K5" s="7"/>
      <c r="L5" s="7"/>
      <c r="M5" s="7"/>
      <c r="N5" s="7"/>
      <c r="O5" s="7">
        <v>0</v>
      </c>
      <c r="P5" s="7">
        <v>390</v>
      </c>
      <c r="Q5" s="7">
        <f t="shared" ref="Q5" si="11">P5/1.2</f>
        <v>325</v>
      </c>
      <c r="R5" s="75">
        <v>10000000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9"/>
        <v>540</v>
      </c>
      <c r="D6" s="4">
        <f t="shared" si="1"/>
        <v>648</v>
      </c>
      <c r="E6" s="5">
        <f t="shared" si="2"/>
        <v>13500000</v>
      </c>
      <c r="F6" s="4">
        <f t="shared" si="3"/>
        <v>30000</v>
      </c>
      <c r="G6" s="74">
        <f t="shared" si="4"/>
        <v>25000</v>
      </c>
      <c r="H6" s="74">
        <f t="shared" si="5"/>
        <v>20833</v>
      </c>
      <c r="I6" s="74">
        <f t="shared" si="6"/>
        <v>0</v>
      </c>
      <c r="J6" s="74">
        <f t="shared" si="7"/>
        <v>0</v>
      </c>
      <c r="K6" s="7"/>
      <c r="L6" s="7"/>
      <c r="M6" s="7"/>
      <c r="N6" s="7"/>
      <c r="O6" s="7">
        <v>0</v>
      </c>
      <c r="P6" s="7">
        <f t="shared" si="8"/>
        <v>0</v>
      </c>
      <c r="Q6" s="7">
        <v>450</v>
      </c>
      <c r="R6" s="75">
        <v>13500000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9"/>
        <v>0</v>
      </c>
      <c r="D7" s="4">
        <f t="shared" si="1"/>
        <v>0</v>
      </c>
      <c r="E7" s="5">
        <f t="shared" si="2"/>
        <v>0</v>
      </c>
      <c r="F7" s="4" t="e">
        <f t="shared" si="3"/>
        <v>#DIV/0!</v>
      </c>
      <c r="G7" s="4" t="e">
        <f t="shared" ref="G7:G8" si="12">ROUND((E7/C7),0)</f>
        <v>#DIV/0!</v>
      </c>
      <c r="H7" s="4" t="e">
        <f t="shared" ref="H7:H8" si="13">ROUND((E7/D7),0)</f>
        <v>#DIV/0!</v>
      </c>
      <c r="I7" s="4">
        <f t="shared" ref="I7:I8" si="14">T7</f>
        <v>0</v>
      </c>
      <c r="J7" s="4">
        <f t="shared" ref="J7:J8" si="15">U7</f>
        <v>0</v>
      </c>
      <c r="O7">
        <v>0</v>
      </c>
      <c r="P7">
        <f t="shared" ref="P7:P8" si="16">O7/1.2</f>
        <v>0</v>
      </c>
      <c r="Q7">
        <f t="shared" ref="Q7:Q8" si="17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9"/>
        <v>0</v>
      </c>
      <c r="D8" s="4">
        <f t="shared" si="1"/>
        <v>0</v>
      </c>
      <c r="E8" s="5">
        <f t="shared" si="2"/>
        <v>0</v>
      </c>
      <c r="F8" s="4" t="e">
        <f t="shared" si="3"/>
        <v>#DIV/0!</v>
      </c>
      <c r="G8" s="4" t="e">
        <f t="shared" si="12"/>
        <v>#DIV/0!</v>
      </c>
      <c r="H8" s="4" t="e">
        <f t="shared" si="13"/>
        <v>#DIV/0!</v>
      </c>
      <c r="I8" s="4">
        <f t="shared" si="14"/>
        <v>0</v>
      </c>
      <c r="J8" s="4">
        <f t="shared" si="15"/>
        <v>0</v>
      </c>
      <c r="O8">
        <v>0</v>
      </c>
      <c r="P8">
        <f t="shared" si="16"/>
        <v>0</v>
      </c>
      <c r="Q8">
        <f t="shared" si="17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9"/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9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8">O11/1.2</f>
        <v>0</v>
      </c>
      <c r="Q11">
        <f t="shared" ref="Q11:Q15" si="19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8"/>
        <v>0</v>
      </c>
      <c r="Q12">
        <f t="shared" si="1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9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8"/>
        <v>0</v>
      </c>
      <c r="Q13">
        <f t="shared" si="1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8"/>
        <v>0</v>
      </c>
      <c r="Q14">
        <f t="shared" si="1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5">
        <f t="shared" si="2"/>
        <v>0</v>
      </c>
      <c r="F16" s="4" t="e">
        <f t="shared" ref="F16" si="20">ROUND((E16/B16),0)</f>
        <v>#DIV/0!</v>
      </c>
      <c r="G16" s="4" t="e">
        <f t="shared" ref="G16" si="21">ROUND((E16/C16),0)</f>
        <v>#DIV/0!</v>
      </c>
      <c r="H16" s="4" t="e">
        <f t="shared" ref="H16" si="22">ROUND((E16/D16),0)</f>
        <v>#DIV/0!</v>
      </c>
      <c r="I16" s="4">
        <f t="shared" ref="I16" si="23">T16</f>
        <v>0</v>
      </c>
      <c r="J16" s="4">
        <f t="shared" ref="J16" si="24">U16</f>
        <v>0</v>
      </c>
      <c r="O16">
        <v>0</v>
      </c>
      <c r="P16">
        <f t="shared" ref="P16" si="25">O16/1.2</f>
        <v>0</v>
      </c>
      <c r="Q16">
        <f t="shared" ref="Q16" si="26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7">Q17</f>
        <v>0</v>
      </c>
      <c r="C17" s="4">
        <f t="shared" ref="C17:C21" si="28">B17*1.2</f>
        <v>0</v>
      </c>
      <c r="D17" s="4">
        <f t="shared" ref="D17:D21" si="29">C17*1.2</f>
        <v>0</v>
      </c>
      <c r="E17" s="5">
        <f t="shared" ref="E17:E21" si="30">R17</f>
        <v>0</v>
      </c>
      <c r="F17" s="4" t="e">
        <f t="shared" ref="F17" si="31">ROUND((E17/B17),0)</f>
        <v>#DIV/0!</v>
      </c>
      <c r="G17" s="4" t="e">
        <f t="shared" ref="G17" si="32">ROUND((E17/C17),0)</f>
        <v>#DIV/0!</v>
      </c>
      <c r="H17" s="4" t="e">
        <f t="shared" ref="H17" si="33">ROUND((E17/D17),0)</f>
        <v>#DIV/0!</v>
      </c>
      <c r="I17" s="4">
        <f t="shared" ref="I17" si="34">T17</f>
        <v>0</v>
      </c>
      <c r="J17" s="4">
        <f t="shared" ref="J17" si="35">U17</f>
        <v>0</v>
      </c>
      <c r="O17">
        <v>0</v>
      </c>
      <c r="P17">
        <f t="shared" ref="P17" si="36">O17/1.2</f>
        <v>0</v>
      </c>
      <c r="Q17">
        <f t="shared" ref="Q17" si="37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4" t="e">
        <f t="shared" ref="F18:F21" si="38">ROUND((E18/B18),0)</f>
        <v>#DIV/0!</v>
      </c>
      <c r="G18" s="4" t="e">
        <f t="shared" ref="G18:G21" si="39">ROUND((E18/C18),0)</f>
        <v>#DIV/0!</v>
      </c>
      <c r="H18" s="4" t="e">
        <f t="shared" ref="H18:H21" si="40">ROUND((E18/D18),0)</f>
        <v>#DIV/0!</v>
      </c>
      <c r="I18" s="4">
        <f t="shared" ref="I18:J21" si="41">T18</f>
        <v>0</v>
      </c>
      <c r="J18" s="4">
        <f t="shared" si="41"/>
        <v>0</v>
      </c>
      <c r="O18">
        <v>0</v>
      </c>
      <c r="P18">
        <f t="shared" ref="P18" si="42">O18/1.2</f>
        <v>0</v>
      </c>
      <c r="Q18">
        <f t="shared" ref="Q18:Q21" si="43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7"/>
        <v>0</v>
      </c>
      <c r="C19" s="4">
        <f t="shared" si="28"/>
        <v>0</v>
      </c>
      <c r="D19" s="4">
        <f t="shared" si="29"/>
        <v>0</v>
      </c>
      <c r="E19" s="5">
        <f t="shared" si="30"/>
        <v>0</v>
      </c>
      <c r="F19" s="4" t="e">
        <f t="shared" si="38"/>
        <v>#DIV/0!</v>
      </c>
      <c r="G19" s="4" t="e">
        <f t="shared" si="39"/>
        <v>#DIV/0!</v>
      </c>
      <c r="H19" s="4" t="e">
        <f t="shared" si="40"/>
        <v>#DIV/0!</v>
      </c>
      <c r="I19" s="4">
        <f t="shared" si="41"/>
        <v>0</v>
      </c>
      <c r="J19" s="4">
        <f t="shared" si="41"/>
        <v>0</v>
      </c>
      <c r="O19">
        <v>0</v>
      </c>
      <c r="P19">
        <f>O19/1.2</f>
        <v>0</v>
      </c>
      <c r="Q19">
        <f t="shared" si="43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4">Q20</f>
        <v>0</v>
      </c>
      <c r="C20" s="4">
        <f t="shared" ref="C20" si="45">B20*1.2</f>
        <v>0</v>
      </c>
      <c r="D20" s="4">
        <f t="shared" ref="D20" si="46">C20*1.2</f>
        <v>0</v>
      </c>
      <c r="E20" s="5">
        <f t="shared" ref="E20" si="47">R20</f>
        <v>0</v>
      </c>
      <c r="F20" s="4" t="e">
        <f t="shared" ref="F20" si="48">ROUND((E20/B20),0)</f>
        <v>#DIV/0!</v>
      </c>
      <c r="G20" s="4" t="e">
        <f t="shared" ref="G20" si="49">ROUND((E20/C20),0)</f>
        <v>#DIV/0!</v>
      </c>
      <c r="H20" s="4" t="e">
        <f t="shared" ref="H20" si="50">ROUND((E20/D20),0)</f>
        <v>#DIV/0!</v>
      </c>
      <c r="I20" s="4">
        <f t="shared" ref="I20" si="51">T20</f>
        <v>0</v>
      </c>
      <c r="J20" s="4">
        <f t="shared" ref="J20" si="52">U20</f>
        <v>0</v>
      </c>
      <c r="O20">
        <v>0</v>
      </c>
      <c r="P20">
        <f t="shared" ref="P20" si="53">O20/1.2</f>
        <v>0</v>
      </c>
      <c r="Q20">
        <f t="shared" ref="Q20" si="54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7"/>
        <v>0</v>
      </c>
      <c r="C21" s="4">
        <f t="shared" si="28"/>
        <v>0</v>
      </c>
      <c r="D21" s="4">
        <f t="shared" si="29"/>
        <v>0</v>
      </c>
      <c r="E21" s="5">
        <f t="shared" si="30"/>
        <v>0</v>
      </c>
      <c r="F21" s="4" t="e">
        <f t="shared" si="38"/>
        <v>#DIV/0!</v>
      </c>
      <c r="G21" s="4" t="e">
        <f t="shared" si="39"/>
        <v>#DIV/0!</v>
      </c>
      <c r="H21" s="4" t="e">
        <f t="shared" si="40"/>
        <v>#DIV/0!</v>
      </c>
      <c r="I21" s="4">
        <f t="shared" si="41"/>
        <v>0</v>
      </c>
      <c r="J21" s="4">
        <f t="shared" si="41"/>
        <v>0</v>
      </c>
      <c r="O21">
        <v>0</v>
      </c>
      <c r="P21">
        <f>O21/1.2</f>
        <v>0</v>
      </c>
      <c r="Q21">
        <f t="shared" si="43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282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350</v>
      </c>
      <c r="H29" s="10">
        <f>G29/G28</f>
        <v>1.2411347517730495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2024-09-20T11:53:56Z</dcterms:modified>
</cp:coreProperties>
</file>