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Gheverchand Mistry - SBI - Gala\"/>
    </mc:Choice>
  </mc:AlternateContent>
  <xr:revisionPtr revIDLastSave="0" documentId="13_ncr:1_{D25FB258-F48B-4608-9FA8-3045F4AC338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3" i="20" l="1"/>
  <c r="T13" i="19"/>
  <c r="T15" i="14"/>
  <c r="W46" i="4" l="1"/>
  <c r="T16" i="15" l="1"/>
  <c r="G32" i="4"/>
  <c r="W31" i="4" l="1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B18" i="4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<sst xmlns="http://schemas.openxmlformats.org/spreadsheetml/2006/main" count="49" uniqueCount="42">
  <si>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</si>
  <si>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</si>
  <si>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</si>
  <si>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</si>
  <si>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</si>
  <si>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</si>
  <si>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</si>
  <si>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</si>
  <si>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</si>
  <si>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</si>
  <si>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</si>
  <si>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</si>
  <si>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</si>
  <si>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</si>
  <si>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</si>
  <si>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</si>
  <si>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</si>
  <si>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</si>
  <si>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</si>
  <si>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</si>
  <si>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</si>
  <si>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</si>
  <si>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</si>
  <si>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</si>
  <si>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</si>
  <si>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</si>
  <si>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</si>
  <si>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</si>
  <si>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</si>
  <si>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</si>
  <si>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</si>
  <si>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</si>
  <si>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</si>
  <si>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</si>
  <si>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</si>
  <si>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</si>
  <si>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</si>
  <si>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</si>
  <si>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SME Credit Centre Borivali (West)  - Gheverchand Mistry</t>
  </si>
  <si>
    <t>Agree BUA</t>
  </si>
  <si>
    <t>As per OC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</si>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</sst>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39</xdr:row>
      <xdr:rowOff>181973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C6AD1E-66FC-4FE0-B833-280086687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154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43</xdr:row>
      <xdr:rowOff>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82FCC0-98E2-46F7-8545-7EFCB8C4D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7049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14</xdr:col>
      <xdr:colOff>144086</xdr:colOff>
      <xdr:row>42</xdr:row>
      <xdr:rowOff>39199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F7C20F-98BF-4D04-952C-FFD537D2C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8678486" cy="7878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42</xdr:row>
      <xdr:rowOff>29623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2F5E52-3460-4C2F-94F6-E45472A8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506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134560</xdr:colOff>
      <xdr:row>44</xdr:row>
      <xdr:rowOff>86721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3DAE23-71FF-4015-8476-E217CC1A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68960" cy="7135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40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52D1D5-CA73-4883-B435-06526210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7697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19EF6C-FE31-4F17-95A9-86157B966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9256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40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B8CF2-0607-4583-93AD-423E9AF6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516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R11" sqref="R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308.33333333333337</v>
      </c>
      <c r="C3" s="4">
        <f>B3*1.2</f>
        <v>370.00000000000006</v>
      </c>
      <c r="D3" s="4">
        <f t="shared" ref="D3:D14" si="2">C3*1.2</f>
        <v>444.00000000000006</v>
      </c>
      <c r="E3" s="5">
        <f t="shared" ref="E3:E14" si="3">R3</f>
        <v>4467000</v>
      </c>
      <c r="F3" s="9">
        <f t="shared" ref="F3:F14" si="4">ROUND((E3/B3),0)</f>
        <v>14488</v>
      </c>
      <c r="G3" s="9">
        <f t="shared" ref="G3:G14" si="5">ROUND((E3/C3),0)</f>
        <v>12073</v>
      </c>
      <c r="H3" s="9">
        <f t="shared" ref="H3:H14" si="6">ROUND((E3/D3),0)</f>
        <v>10061</v>
      </c>
      <c r="I3" s="4" t="e">
        <f>#REF!</f>
        <v>#REF!</v>
      </c>
      <c r="J3" s="4">
        <f t="shared" ref="J3:J14" si="7">S3</f>
        <v>0</v>
      </c>
      <c r="O3">
        <v>0</v>
      </c>
      <c r="P3">
        <v>370</v>
      </c>
      <c r="Q3">
        <f t="shared" ref="P3:Q14" si="8">P3/1.2</f>
        <v>308.33333333333337</v>
      </c>
      <c r="R3" s="2">
        <v>4467000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640</v>
      </c>
      <c r="C4" s="44">
        <f t="shared" ref="C4:C9" si="11">B4*1.2</f>
        <v>768</v>
      </c>
      <c r="D4" s="44">
        <f t="shared" ref="D4:D9" si="12">C4*1.2</f>
        <v>921.59999999999991</v>
      </c>
      <c r="E4" s="45">
        <f t="shared" ref="E4:E9" si="13">R4</f>
        <v>11500000</v>
      </c>
      <c r="F4" s="44">
        <f t="shared" ref="F4:F9" si="14">ROUND((E4/B4),0)</f>
        <v>17969</v>
      </c>
      <c r="G4" s="44">
        <f t="shared" ref="G4:G9" si="15">ROUND((E4/C4),0)</f>
        <v>14974</v>
      </c>
      <c r="H4" s="44">
        <f t="shared" ref="H4:H9" si="16">ROUND((E4/D4),0)</f>
        <v>12478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v>768</v>
      </c>
      <c r="Q4" s="46">
        <f t="shared" ref="Q4:Q9" si="18">P4/1.2</f>
        <v>640</v>
      </c>
      <c r="R4" s="47">
        <v>11500000</v>
      </c>
    </row>
    <row r="5" spans="1:20" x14ac:dyDescent="0.25">
      <c r="A5" s="4">
        <f t="shared" si="9"/>
        <v>0</v>
      </c>
      <c r="B5" s="4">
        <f t="shared" si="10"/>
        <v>316.66666666666669</v>
      </c>
      <c r="C5" s="4">
        <f t="shared" si="11"/>
        <v>380</v>
      </c>
      <c r="D5" s="4">
        <f t="shared" si="12"/>
        <v>456</v>
      </c>
      <c r="E5" s="5">
        <f t="shared" si="13"/>
        <v>8000000</v>
      </c>
      <c r="F5" s="9">
        <f t="shared" si="14"/>
        <v>25263</v>
      </c>
      <c r="G5" s="9">
        <f t="shared" si="15"/>
        <v>21053</v>
      </c>
      <c r="H5" s="9">
        <f t="shared" si="16"/>
        <v>17544</v>
      </c>
      <c r="I5" s="4" t="e">
        <f>#REF!</f>
        <v>#REF!</v>
      </c>
      <c r="J5" s="4">
        <f t="shared" si="17"/>
        <v>0</v>
      </c>
      <c r="O5">
        <v>0</v>
      </c>
      <c r="P5">
        <v>380</v>
      </c>
      <c r="Q5">
        <f t="shared" si="18"/>
        <v>316.66666666666669</v>
      </c>
      <c r="R5" s="2">
        <v>8000000</v>
      </c>
    </row>
    <row r="6" spans="1:20" x14ac:dyDescent="0.25">
      <c r="A6" s="4">
        <f t="shared" si="9"/>
        <v>0</v>
      </c>
      <c r="B6" s="4">
        <f t="shared" si="10"/>
        <v>355.83333333333337</v>
      </c>
      <c r="C6" s="4">
        <f t="shared" si="11"/>
        <v>427.00000000000006</v>
      </c>
      <c r="D6" s="4">
        <f t="shared" si="12"/>
        <v>512.40000000000009</v>
      </c>
      <c r="E6" s="5">
        <f t="shared" si="13"/>
        <v>8600000</v>
      </c>
      <c r="F6" s="9">
        <f t="shared" si="14"/>
        <v>24169</v>
      </c>
      <c r="G6" s="9">
        <f t="shared" si="15"/>
        <v>20141</v>
      </c>
      <c r="H6" s="9">
        <f t="shared" si="16"/>
        <v>16784</v>
      </c>
      <c r="I6" s="4" t="e">
        <f>#REF!</f>
        <v>#REF!</v>
      </c>
      <c r="J6" s="4">
        <f t="shared" si="17"/>
        <v>0</v>
      </c>
      <c r="O6">
        <v>0</v>
      </c>
      <c r="P6">
        <v>427</v>
      </c>
      <c r="Q6">
        <f t="shared" si="18"/>
        <v>355.83333333333337</v>
      </c>
      <c r="R6" s="2">
        <v>8600000</v>
      </c>
    </row>
    <row r="7" spans="1:20" s="49" customFormat="1" x14ac:dyDescent="0.25">
      <c r="A7" s="9">
        <f t="shared" si="9"/>
        <v>0</v>
      </c>
      <c r="B7" s="9">
        <f t="shared" si="10"/>
        <v>316.66666666666669</v>
      </c>
      <c r="C7" s="9">
        <f t="shared" si="11"/>
        <v>380</v>
      </c>
      <c r="D7" s="9">
        <f t="shared" si="12"/>
        <v>456</v>
      </c>
      <c r="E7" s="48">
        <f t="shared" si="13"/>
        <v>7100000</v>
      </c>
      <c r="F7" s="9">
        <f t="shared" si="14"/>
        <v>22421</v>
      </c>
      <c r="G7" s="9">
        <f t="shared" si="15"/>
        <v>18684</v>
      </c>
      <c r="H7" s="9">
        <f t="shared" si="16"/>
        <v>15570</v>
      </c>
      <c r="I7" s="9" t="e">
        <f>#REF!</f>
        <v>#REF!</v>
      </c>
      <c r="J7" s="9">
        <f t="shared" si="17"/>
        <v>0</v>
      </c>
      <c r="O7" s="49">
        <v>0</v>
      </c>
      <c r="P7" s="49">
        <v>380</v>
      </c>
      <c r="Q7" s="49">
        <f t="shared" si="18"/>
        <v>316.66666666666669</v>
      </c>
      <c r="R7" s="50">
        <v>7100000</v>
      </c>
    </row>
    <row r="8" spans="1:20" s="46" customFormat="1" x14ac:dyDescent="0.25">
      <c r="A8" s="44">
        <f t="shared" si="9"/>
        <v>0</v>
      </c>
      <c r="B8" s="44">
        <f t="shared" si="10"/>
        <v>316.66666666666669</v>
      </c>
      <c r="C8" s="44">
        <f t="shared" si="11"/>
        <v>380</v>
      </c>
      <c r="D8" s="44">
        <f t="shared" si="12"/>
        <v>456</v>
      </c>
      <c r="E8" s="45">
        <f t="shared" si="13"/>
        <v>5224000</v>
      </c>
      <c r="F8" s="44">
        <f t="shared" si="14"/>
        <v>16497</v>
      </c>
      <c r="G8" s="44">
        <f t="shared" si="15"/>
        <v>13747</v>
      </c>
      <c r="H8" s="44">
        <f t="shared" si="16"/>
        <v>11456</v>
      </c>
      <c r="I8" s="44" t="e">
        <f>#REF!</f>
        <v>#REF!</v>
      </c>
      <c r="J8" s="44">
        <f t="shared" si="17"/>
        <v>0</v>
      </c>
      <c r="O8" s="46">
        <v>0</v>
      </c>
      <c r="P8" s="46">
        <v>380</v>
      </c>
      <c r="Q8" s="46">
        <f t="shared" si="18"/>
        <v>316.66666666666669</v>
      </c>
      <c r="R8" s="47">
        <v>5224000</v>
      </c>
    </row>
    <row r="9" spans="1:20" s="46" customFormat="1" x14ac:dyDescent="0.25">
      <c r="A9" s="44">
        <f t="shared" si="9"/>
        <v>0</v>
      </c>
      <c r="B9" s="44">
        <f t="shared" si="10"/>
        <v>316.66666666666669</v>
      </c>
      <c r="C9" s="44">
        <f t="shared" si="11"/>
        <v>380</v>
      </c>
      <c r="D9" s="44">
        <f t="shared" si="12"/>
        <v>456</v>
      </c>
      <c r="E9" s="45">
        <f t="shared" si="13"/>
        <v>5224000</v>
      </c>
      <c r="F9" s="44">
        <f t="shared" si="14"/>
        <v>16497</v>
      </c>
      <c r="G9" s="44">
        <f t="shared" si="15"/>
        <v>13747</v>
      </c>
      <c r="H9" s="44">
        <f t="shared" si="16"/>
        <v>11456</v>
      </c>
      <c r="I9" s="44" t="e">
        <f>#REF!</f>
        <v>#REF!</v>
      </c>
      <c r="J9" s="44">
        <f t="shared" si="17"/>
        <v>0</v>
      </c>
      <c r="O9" s="46">
        <v>0</v>
      </c>
      <c r="P9" s="46">
        <v>380</v>
      </c>
      <c r="Q9" s="46">
        <f t="shared" si="18"/>
        <v>316.66666666666669</v>
      </c>
      <c r="R9" s="47">
        <v>5224000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1">N16</f>
        <v>0</v>
      </c>
      <c r="B16" s="44">
        <f t="shared" ref="B16:B28" si="32">Q16</f>
        <v>625</v>
      </c>
      <c r="C16" s="44">
        <f>B16*1.2</f>
        <v>750</v>
      </c>
      <c r="D16" s="44">
        <f t="shared" ref="D16:D28" si="33">C16*1.2</f>
        <v>900</v>
      </c>
      <c r="E16" s="45">
        <f t="shared" ref="E16:E28" si="34">R16</f>
        <v>16000000</v>
      </c>
      <c r="F16" s="44">
        <f t="shared" ref="F16:F28" si="35">ROUND((E16/B16),0)</f>
        <v>25600</v>
      </c>
      <c r="G16" s="44">
        <f t="shared" ref="G16:G28" si="36">ROUND((E16/C16),0)</f>
        <v>21333</v>
      </c>
      <c r="H16" s="44">
        <f t="shared" ref="H16:H28" si="37">ROUND((E16/D16),0)</f>
        <v>17778</v>
      </c>
      <c r="I16" s="44" t="e">
        <f>#REF!</f>
        <v>#REF!</v>
      </c>
      <c r="J16" s="44">
        <f t="shared" ref="J16:J28" si="38">S16</f>
        <v>0</v>
      </c>
      <c r="O16" s="46">
        <v>0</v>
      </c>
      <c r="P16" s="46">
        <v>750</v>
      </c>
      <c r="Q16" s="46">
        <f t="shared" ref="P16:Q28" si="39">P16/1.2</f>
        <v>625</v>
      </c>
      <c r="R16" s="47">
        <v>16000000</v>
      </c>
    </row>
    <row r="17" spans="1:24" x14ac:dyDescent="0.25">
      <c r="A17" s="4">
        <f t="shared" si="31"/>
        <v>0</v>
      </c>
      <c r="B17" s="4">
        <f t="shared" si="32"/>
        <v>439.16666666666669</v>
      </c>
      <c r="C17" s="4">
        <f t="shared" ref="C17:C28" si="40">B17*1.2</f>
        <v>527</v>
      </c>
      <c r="D17" s="4">
        <f t="shared" si="33"/>
        <v>632.4</v>
      </c>
      <c r="E17" s="5">
        <f t="shared" si="34"/>
        <v>15000000</v>
      </c>
      <c r="F17" s="9">
        <f t="shared" si="35"/>
        <v>34156</v>
      </c>
      <c r="G17" s="9">
        <f t="shared" si="36"/>
        <v>28463</v>
      </c>
      <c r="H17" s="9">
        <f t="shared" si="37"/>
        <v>23719</v>
      </c>
      <c r="I17" s="4" t="e">
        <f>#REF!</f>
        <v>#REF!</v>
      </c>
      <c r="J17" s="4">
        <f t="shared" si="38"/>
        <v>0</v>
      </c>
      <c r="O17">
        <v>0</v>
      </c>
      <c r="P17">
        <v>527</v>
      </c>
      <c r="Q17">
        <f t="shared" si="39"/>
        <v>439.16666666666669</v>
      </c>
      <c r="R17" s="2">
        <v>15000000</v>
      </c>
    </row>
    <row r="18" spans="1:24" x14ac:dyDescent="0.25">
      <c r="A18" s="4">
        <f t="shared" si="31"/>
        <v>0</v>
      </c>
      <c r="B18" s="4">
        <f t="shared" si="32"/>
        <v>1725</v>
      </c>
      <c r="C18" s="4">
        <f t="shared" si="40"/>
        <v>2070</v>
      </c>
      <c r="D18" s="4">
        <f t="shared" si="33"/>
        <v>2484</v>
      </c>
      <c r="E18" s="5">
        <f t="shared" si="34"/>
        <v>54500000</v>
      </c>
      <c r="F18" s="9">
        <f t="shared" si="35"/>
        <v>31594</v>
      </c>
      <c r="G18" s="9">
        <f t="shared" si="36"/>
        <v>26329</v>
      </c>
      <c r="H18" s="9">
        <f t="shared" si="37"/>
        <v>21940</v>
      </c>
      <c r="I18" s="4" t="e">
        <f>#REF!</f>
        <v>#REF!</v>
      </c>
      <c r="J18" s="4">
        <f t="shared" si="38"/>
        <v>0</v>
      </c>
      <c r="O18">
        <v>0</v>
      </c>
      <c r="P18">
        <v>0</v>
      </c>
      <c r="Q18">
        <v>1725</v>
      </c>
      <c r="R18" s="2">
        <v>54500000</v>
      </c>
    </row>
    <row r="19" spans="1:24" x14ac:dyDescent="0.25">
      <c r="A19" s="4">
        <f t="shared" si="31"/>
        <v>0</v>
      </c>
      <c r="B19" s="4">
        <f t="shared" si="32"/>
        <v>732</v>
      </c>
      <c r="C19" s="4">
        <f t="shared" si="40"/>
        <v>878.4</v>
      </c>
      <c r="D19" s="4">
        <f t="shared" si="33"/>
        <v>1054.08</v>
      </c>
      <c r="E19" s="5">
        <f t="shared" si="34"/>
        <v>29800000</v>
      </c>
      <c r="F19" s="9">
        <f t="shared" si="35"/>
        <v>40710</v>
      </c>
      <c r="G19" s="9">
        <f t="shared" si="36"/>
        <v>33925</v>
      </c>
      <c r="H19" s="9">
        <f t="shared" si="37"/>
        <v>28271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732</v>
      </c>
      <c r="R19" s="2">
        <v>29800000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4" ht="15.75" x14ac:dyDescent="0.25">
      <c r="E32" t="s">
        <v>39</v>
      </c>
      <c r="F32" s="7">
        <v>33.270000000000003</v>
      </c>
      <c r="G32" s="6">
        <f>F32*10.764</f>
        <v>358.11828000000003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39</v>
      </c>
      <c r="X34" s="24">
        <v>2003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31.5</v>
      </c>
      <c r="X36" s="24"/>
    </row>
    <row r="37" spans="15:25" ht="15.75" x14ac:dyDescent="0.25">
      <c r="U37" s="17"/>
      <c r="V37" s="26"/>
      <c r="W37" s="27">
        <f>W36%</f>
        <v>0.315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787.5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1712.5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16212.5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358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5804075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5223667.5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4643260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895000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12091.822916666666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2:T15"/>
  <sheetViews>
    <sheetView topLeftCell="A6" workbookViewId="0">
      <selection activeCell="V17" sqref="V17"/>
    </sheetView>
  </sheetViews>
  <sheetFormatPr defaultRowHeight="15" x14ac:dyDescent="0.25"/>
  <cols>
    <col min="20" max="20" width="17.28515625" customWidth="1"/>
  </cols>
  <sheetData>
    <row r="12" spans="20:20" x14ac:dyDescent="0.25">
      <c r="T12">
        <v>4350000</v>
      </c>
    </row>
    <row r="13" spans="20:20" x14ac:dyDescent="0.25">
      <c r="T13">
        <v>87000</v>
      </c>
    </row>
    <row r="14" spans="20:20" x14ac:dyDescent="0.25">
      <c r="T14">
        <v>30000</v>
      </c>
    </row>
    <row r="15" spans="20:20" x14ac:dyDescent="0.25">
      <c r="T15">
        <f>SUM(T12:T14)</f>
        <v>4467000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6"/>
  <sheetViews>
    <sheetView zoomScaleNormal="100" workbookViewId="0">
      <selection activeCell="T29" sqref="T29"/>
    </sheetView>
  </sheetViews>
  <sheetFormatPr defaultRowHeight="15" x14ac:dyDescent="0.25"/>
  <sheetData>
    <row r="2" spans="1:20" x14ac:dyDescent="0.25">
      <c r="A2" s="6"/>
    </row>
    <row r="16" spans="1:20" x14ac:dyDescent="0.25">
      <c r="S16">
        <v>71.37</v>
      </c>
      <c r="T16">
        <f>S16*10.764</f>
        <v>768.22667999999999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12" sqref="U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P20" sqref="P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V11" sqref="V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3"/>
  <sheetViews>
    <sheetView workbookViewId="0">
      <selection activeCell="U15" sqref="U15"/>
    </sheetView>
  </sheetViews>
  <sheetFormatPr defaultRowHeight="15" x14ac:dyDescent="0.25"/>
  <sheetData>
    <row r="1" spans="1:20" x14ac:dyDescent="0.25">
      <c r="A1" s="6"/>
    </row>
    <row r="10" spans="1:20" x14ac:dyDescent="0.25">
      <c r="T10">
        <v>4900000</v>
      </c>
    </row>
    <row r="11" spans="1:20" x14ac:dyDescent="0.25">
      <c r="T11">
        <v>294000</v>
      </c>
    </row>
    <row r="12" spans="1:20" x14ac:dyDescent="0.25">
      <c r="T12">
        <v>30000</v>
      </c>
    </row>
    <row r="13" spans="1:20" x14ac:dyDescent="0.25">
      <c r="T13">
        <f>SUM(T10:T12)</f>
        <v>5224000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0:S13"/>
  <sheetViews>
    <sheetView zoomScaleNormal="100" workbookViewId="0">
      <selection activeCell="S20" sqref="S20"/>
    </sheetView>
  </sheetViews>
  <sheetFormatPr defaultRowHeight="15" x14ac:dyDescent="0.25"/>
  <cols>
    <col min="19" max="19" width="17.140625" customWidth="1"/>
  </cols>
  <sheetData>
    <row r="10" spans="19:19" x14ac:dyDescent="0.25">
      <c r="S10">
        <v>4900000</v>
      </c>
    </row>
    <row r="11" spans="19:19" x14ac:dyDescent="0.25">
      <c r="S11">
        <v>294000</v>
      </c>
    </row>
    <row r="12" spans="19:19" x14ac:dyDescent="0.25">
      <c r="S12">
        <v>30000</v>
      </c>
    </row>
    <row r="13" spans="19:19" x14ac:dyDescent="0.25">
      <c r="S13">
        <f>SUM(S10:S12)</f>
        <v>5224000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2024-09-23T07:22:36Z</dcterms:modified>
</cp:coreProperties>
</file>