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Thane Branch\Gateway - Sewri\"/>
    </mc:Choice>
  </mc:AlternateContent>
  <xr:revisionPtr revIDLastSave="0" documentId="13_ncr:1_{87DFEF7D-1E64-4269-AE0F-A22A0FDEA3E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ower 1" sheetId="87" r:id="rId1"/>
    <sheet name="Tower 2" sheetId="108" r:id="rId2"/>
    <sheet name="Total" sheetId="107" r:id="rId3"/>
    <sheet name="Rera" sheetId="92" r:id="rId4"/>
    <sheet name="Typical Floor" sheetId="85" r:id="rId5"/>
    <sheet name="IGR" sheetId="109" r:id="rId6"/>
  </sheets>
  <definedNames>
    <definedName name="_xlnm._FilterDatabase" localSheetId="0" hidden="1">'Tower 1'!$D$1:$D$159</definedName>
    <definedName name="_xlnm._FilterDatabase" localSheetId="1" hidden="1">'Tower 2'!$D$1:$D$159</definedName>
  </definedNames>
  <calcPr calcId="191029"/>
</workbook>
</file>

<file path=xl/calcChain.xml><?xml version="1.0" encoding="utf-8"?>
<calcChain xmlns="http://schemas.openxmlformats.org/spreadsheetml/2006/main">
  <c r="H3" i="107" l="1"/>
  <c r="G3" i="107"/>
  <c r="F3" i="107"/>
  <c r="E3" i="107"/>
  <c r="H2" i="107"/>
  <c r="G2" i="107"/>
  <c r="F2" i="107"/>
  <c r="E2" i="107"/>
  <c r="P49" i="92"/>
  <c r="P48" i="92"/>
  <c r="D2" i="107"/>
  <c r="Q22" i="92"/>
  <c r="Q21" i="92"/>
  <c r="B12" i="109"/>
  <c r="B11" i="109"/>
  <c r="B10" i="109"/>
  <c r="B9" i="109"/>
  <c r="B8" i="109"/>
  <c r="B7" i="109"/>
  <c r="B6" i="109"/>
  <c r="B5" i="109"/>
  <c r="B4" i="109"/>
  <c r="B3" i="109"/>
  <c r="B2" i="109"/>
  <c r="B13" i="109"/>
  <c r="K13" i="109"/>
  <c r="L13" i="109"/>
  <c r="M13" i="109"/>
  <c r="G13" i="109"/>
  <c r="H13" i="109"/>
  <c r="E13" i="109"/>
  <c r="C13" i="109" s="1"/>
  <c r="K12" i="109"/>
  <c r="L12" i="109"/>
  <c r="M12" i="109"/>
  <c r="G12" i="109"/>
  <c r="H12" i="109"/>
  <c r="E12" i="109"/>
  <c r="C12" i="109"/>
  <c r="G11" i="109"/>
  <c r="H11" i="109"/>
  <c r="E11" i="109"/>
  <c r="C11" i="109" s="1"/>
  <c r="C10" i="109"/>
  <c r="E10" i="109"/>
  <c r="G10" i="109" s="1"/>
  <c r="K9" i="109"/>
  <c r="L9" i="109"/>
  <c r="M9" i="109"/>
  <c r="K10" i="109"/>
  <c r="K11" i="109"/>
  <c r="H9" i="109"/>
  <c r="E9" i="109"/>
  <c r="G9" i="109" s="1"/>
  <c r="K8" i="109"/>
  <c r="E8" i="109"/>
  <c r="C8" i="109" s="1"/>
  <c r="K7" i="109"/>
  <c r="E7" i="109"/>
  <c r="E17" i="109"/>
  <c r="G17" i="109" s="1"/>
  <c r="E18" i="109"/>
  <c r="G18" i="109" s="1"/>
  <c r="E19" i="109"/>
  <c r="K6" i="109"/>
  <c r="E6" i="109"/>
  <c r="G6" i="109" s="1"/>
  <c r="K5" i="109"/>
  <c r="H5" i="109"/>
  <c r="E5" i="109"/>
  <c r="G5" i="109" s="1"/>
  <c r="K4" i="109"/>
  <c r="L4" i="109" s="1"/>
  <c r="H4" i="109"/>
  <c r="E4" i="109"/>
  <c r="G4" i="109" s="1"/>
  <c r="K3" i="109"/>
  <c r="H3" i="109"/>
  <c r="E3" i="109"/>
  <c r="G3" i="109" s="1"/>
  <c r="K2" i="109"/>
  <c r="L2" i="109" s="1"/>
  <c r="H2" i="109"/>
  <c r="E2" i="109"/>
  <c r="G2" i="109" s="1"/>
  <c r="L11" i="109" l="1"/>
  <c r="M11" i="109"/>
  <c r="H10" i="109"/>
  <c r="L10" i="109"/>
  <c r="M10" i="109"/>
  <c r="M6" i="109"/>
  <c r="M7" i="109"/>
  <c r="C6" i="109"/>
  <c r="H6" i="109" s="1"/>
  <c r="C7" i="109"/>
  <c r="H7" i="109" s="1"/>
  <c r="G7" i="109"/>
  <c r="M8" i="109"/>
  <c r="L6" i="109"/>
  <c r="M3" i="109"/>
  <c r="C9" i="109"/>
  <c r="H8" i="109"/>
  <c r="L8" i="109"/>
  <c r="M2" i="109"/>
  <c r="M4" i="109"/>
  <c r="M5" i="109"/>
  <c r="G8" i="109"/>
  <c r="L3" i="109"/>
  <c r="L5" i="109"/>
  <c r="P3" i="85"/>
  <c r="E159" i="108"/>
  <c r="F159" i="108"/>
  <c r="I3" i="108"/>
  <c r="M3" i="108"/>
  <c r="M4" i="108"/>
  <c r="M5" i="108"/>
  <c r="M6" i="108"/>
  <c r="M7" i="108"/>
  <c r="M8" i="108"/>
  <c r="M9" i="108"/>
  <c r="M10" i="108"/>
  <c r="M11" i="108"/>
  <c r="M12" i="108"/>
  <c r="M13" i="108"/>
  <c r="M14" i="108"/>
  <c r="M15" i="108"/>
  <c r="M16" i="108"/>
  <c r="M17" i="108"/>
  <c r="M18" i="108"/>
  <c r="M19" i="108"/>
  <c r="M20" i="108"/>
  <c r="M21" i="108"/>
  <c r="M22" i="108"/>
  <c r="M23" i="108"/>
  <c r="M24" i="108"/>
  <c r="M25" i="108"/>
  <c r="M26" i="108"/>
  <c r="M27" i="108"/>
  <c r="M28" i="108"/>
  <c r="M29" i="108"/>
  <c r="M30" i="108"/>
  <c r="M31" i="108"/>
  <c r="M32" i="108"/>
  <c r="M33" i="108"/>
  <c r="M34" i="108"/>
  <c r="M35" i="108"/>
  <c r="M36" i="108"/>
  <c r="M37" i="108"/>
  <c r="M38" i="108"/>
  <c r="M39" i="108"/>
  <c r="M40" i="108"/>
  <c r="M41" i="108"/>
  <c r="M42" i="108"/>
  <c r="M43" i="108"/>
  <c r="M44" i="108"/>
  <c r="M45" i="108"/>
  <c r="M46" i="108"/>
  <c r="M47" i="108"/>
  <c r="M48" i="108"/>
  <c r="M49" i="108"/>
  <c r="M50" i="108"/>
  <c r="M51" i="108"/>
  <c r="M52" i="108"/>
  <c r="M53" i="108"/>
  <c r="M54" i="108"/>
  <c r="M55" i="108"/>
  <c r="M56" i="108"/>
  <c r="M57" i="108"/>
  <c r="M58" i="108"/>
  <c r="M59" i="108"/>
  <c r="M60" i="108"/>
  <c r="M61" i="108"/>
  <c r="M62" i="108"/>
  <c r="M63" i="108"/>
  <c r="M64" i="108"/>
  <c r="M65" i="108"/>
  <c r="M66" i="108"/>
  <c r="M67" i="108"/>
  <c r="M68" i="108"/>
  <c r="M69" i="108"/>
  <c r="M70" i="108"/>
  <c r="M71" i="108"/>
  <c r="M72" i="108"/>
  <c r="M73" i="108"/>
  <c r="M74" i="108"/>
  <c r="M75" i="108"/>
  <c r="M76" i="108"/>
  <c r="M77" i="108"/>
  <c r="M78" i="108"/>
  <c r="M79" i="108"/>
  <c r="M80" i="108"/>
  <c r="M81" i="108"/>
  <c r="M82" i="108"/>
  <c r="M83" i="108"/>
  <c r="M84" i="108"/>
  <c r="M85" i="108"/>
  <c r="M86" i="108"/>
  <c r="M87" i="108"/>
  <c r="M88" i="108"/>
  <c r="M89" i="108"/>
  <c r="M90" i="108"/>
  <c r="M91" i="108"/>
  <c r="M92" i="108"/>
  <c r="M93" i="108"/>
  <c r="M94" i="108"/>
  <c r="M95" i="108"/>
  <c r="M96" i="108"/>
  <c r="M97" i="108"/>
  <c r="M98" i="108"/>
  <c r="M99" i="108"/>
  <c r="M100" i="108"/>
  <c r="M101" i="108"/>
  <c r="M102" i="108"/>
  <c r="M103" i="108"/>
  <c r="M104" i="108"/>
  <c r="M105" i="108"/>
  <c r="M106" i="108"/>
  <c r="M107" i="108"/>
  <c r="M108" i="108"/>
  <c r="M109" i="108"/>
  <c r="M110" i="108"/>
  <c r="M111" i="108"/>
  <c r="M112" i="108"/>
  <c r="M113" i="108"/>
  <c r="M114" i="108"/>
  <c r="M115" i="108"/>
  <c r="M116" i="108"/>
  <c r="M117" i="108"/>
  <c r="M118" i="108"/>
  <c r="M119" i="108"/>
  <c r="M120" i="108"/>
  <c r="M121" i="108"/>
  <c r="M122" i="108"/>
  <c r="M123" i="108"/>
  <c r="M124" i="108"/>
  <c r="M125" i="108"/>
  <c r="M126" i="108"/>
  <c r="M127" i="108"/>
  <c r="M128" i="108"/>
  <c r="M129" i="108"/>
  <c r="M130" i="108"/>
  <c r="M131" i="108"/>
  <c r="M132" i="108"/>
  <c r="M133" i="108"/>
  <c r="M134" i="108"/>
  <c r="M135" i="108"/>
  <c r="M136" i="108"/>
  <c r="M137" i="108"/>
  <c r="M138" i="108"/>
  <c r="M139" i="108"/>
  <c r="M140" i="108"/>
  <c r="M141" i="108"/>
  <c r="M142" i="108"/>
  <c r="M143" i="108"/>
  <c r="M144" i="108"/>
  <c r="M145" i="108"/>
  <c r="M146" i="108"/>
  <c r="M147" i="108"/>
  <c r="M148" i="108"/>
  <c r="M149" i="108"/>
  <c r="M150" i="108"/>
  <c r="M151" i="108"/>
  <c r="M152" i="108"/>
  <c r="M153" i="108"/>
  <c r="M154" i="108"/>
  <c r="M155" i="108"/>
  <c r="M156" i="108"/>
  <c r="M157" i="108"/>
  <c r="M158" i="108"/>
  <c r="M2" i="108"/>
  <c r="E159" i="87"/>
  <c r="F159" i="87"/>
  <c r="M159" i="108" l="1"/>
  <c r="L7" i="109"/>
  <c r="L16" i="109" s="1"/>
  <c r="I4" i="108"/>
  <c r="M3" i="87"/>
  <c r="M4" i="87"/>
  <c r="M5" i="87"/>
  <c r="M6" i="87"/>
  <c r="M7" i="87"/>
  <c r="M8" i="87"/>
  <c r="M9" i="87"/>
  <c r="M10" i="87"/>
  <c r="M11" i="87"/>
  <c r="M12" i="87"/>
  <c r="M13" i="87"/>
  <c r="M14" i="87"/>
  <c r="M15" i="87"/>
  <c r="M16" i="87"/>
  <c r="M17" i="87"/>
  <c r="M18" i="87"/>
  <c r="M19" i="87"/>
  <c r="M20" i="87"/>
  <c r="M21" i="87"/>
  <c r="M22" i="87"/>
  <c r="M23" i="87"/>
  <c r="M24" i="87"/>
  <c r="M25" i="87"/>
  <c r="M26" i="87"/>
  <c r="M27" i="87"/>
  <c r="M28" i="87"/>
  <c r="M29" i="87"/>
  <c r="M30" i="87"/>
  <c r="M31" i="87"/>
  <c r="M32" i="87"/>
  <c r="M33" i="87"/>
  <c r="M34" i="87"/>
  <c r="M35" i="87"/>
  <c r="M36" i="87"/>
  <c r="M37" i="87"/>
  <c r="M38" i="87"/>
  <c r="M39" i="87"/>
  <c r="M40" i="87"/>
  <c r="M41" i="87"/>
  <c r="M42" i="87"/>
  <c r="M43" i="87"/>
  <c r="M44" i="87"/>
  <c r="M45" i="87"/>
  <c r="M46" i="87"/>
  <c r="M47" i="87"/>
  <c r="M48" i="87"/>
  <c r="M49" i="87"/>
  <c r="M50" i="87"/>
  <c r="M51" i="87"/>
  <c r="M52" i="87"/>
  <c r="M53" i="87"/>
  <c r="M54" i="87"/>
  <c r="M55" i="87"/>
  <c r="M56" i="87"/>
  <c r="M57" i="87"/>
  <c r="M58" i="87"/>
  <c r="M59" i="87"/>
  <c r="M60" i="87"/>
  <c r="M61" i="87"/>
  <c r="M62" i="87"/>
  <c r="M63" i="87"/>
  <c r="M64" i="87"/>
  <c r="M65" i="87"/>
  <c r="M66" i="87"/>
  <c r="M67" i="87"/>
  <c r="M68" i="87"/>
  <c r="M69" i="87"/>
  <c r="M70" i="87"/>
  <c r="M71" i="87"/>
  <c r="M72" i="87"/>
  <c r="M73" i="87"/>
  <c r="M74" i="87"/>
  <c r="M75" i="87"/>
  <c r="M76" i="87"/>
  <c r="M77" i="87"/>
  <c r="M78" i="87"/>
  <c r="M79" i="87"/>
  <c r="M80" i="87"/>
  <c r="M81" i="87"/>
  <c r="M82" i="87"/>
  <c r="M83" i="87"/>
  <c r="M84" i="87"/>
  <c r="M85" i="87"/>
  <c r="M86" i="87"/>
  <c r="M87" i="87"/>
  <c r="M88" i="87"/>
  <c r="M89" i="87"/>
  <c r="M90" i="87"/>
  <c r="M91" i="87"/>
  <c r="M92" i="87"/>
  <c r="M93" i="87"/>
  <c r="M94" i="87"/>
  <c r="M95" i="87"/>
  <c r="M96" i="87"/>
  <c r="M97" i="87"/>
  <c r="M98" i="87"/>
  <c r="M99" i="87"/>
  <c r="M100" i="87"/>
  <c r="M101" i="87"/>
  <c r="M102" i="87"/>
  <c r="M103" i="87"/>
  <c r="M104" i="87"/>
  <c r="M105" i="87"/>
  <c r="M106" i="87"/>
  <c r="M107" i="87"/>
  <c r="M108" i="87"/>
  <c r="M109" i="87"/>
  <c r="M110" i="87"/>
  <c r="M111" i="87"/>
  <c r="M112" i="87"/>
  <c r="M113" i="87"/>
  <c r="M114" i="87"/>
  <c r="M115" i="87"/>
  <c r="M116" i="87"/>
  <c r="M117" i="87"/>
  <c r="M118" i="87"/>
  <c r="M119" i="87"/>
  <c r="M120" i="87"/>
  <c r="M121" i="87"/>
  <c r="M122" i="87"/>
  <c r="M123" i="87"/>
  <c r="M124" i="87"/>
  <c r="M125" i="87"/>
  <c r="M126" i="87"/>
  <c r="M127" i="87"/>
  <c r="M128" i="87"/>
  <c r="M129" i="87"/>
  <c r="M130" i="87"/>
  <c r="M131" i="87"/>
  <c r="M132" i="87"/>
  <c r="M133" i="87"/>
  <c r="M134" i="87"/>
  <c r="M135" i="87"/>
  <c r="M136" i="87"/>
  <c r="M137" i="87"/>
  <c r="M138" i="87"/>
  <c r="M139" i="87"/>
  <c r="M140" i="87"/>
  <c r="M141" i="87"/>
  <c r="M142" i="87"/>
  <c r="M143" i="87"/>
  <c r="M144" i="87"/>
  <c r="M145" i="87"/>
  <c r="M146" i="87"/>
  <c r="M147" i="87"/>
  <c r="M148" i="87"/>
  <c r="M149" i="87"/>
  <c r="M150" i="87"/>
  <c r="M151" i="87"/>
  <c r="M152" i="87"/>
  <c r="M153" i="87"/>
  <c r="M154" i="87"/>
  <c r="M155" i="87"/>
  <c r="M156" i="87"/>
  <c r="M157" i="87"/>
  <c r="M158" i="87"/>
  <c r="M2" i="87"/>
  <c r="J2" i="87"/>
  <c r="I3" i="87"/>
  <c r="D3" i="107"/>
  <c r="D4" i="107"/>
  <c r="G158" i="108"/>
  <c r="H158" i="108" s="1"/>
  <c r="G157" i="108"/>
  <c r="H157" i="108" s="1"/>
  <c r="G156" i="108"/>
  <c r="H156" i="108" s="1"/>
  <c r="G155" i="108"/>
  <c r="H155" i="108" s="1"/>
  <c r="G154" i="108"/>
  <c r="H154" i="108" s="1"/>
  <c r="G153" i="108"/>
  <c r="H153" i="108" s="1"/>
  <c r="G152" i="108"/>
  <c r="H152" i="108" s="1"/>
  <c r="G151" i="108"/>
  <c r="H151" i="108" s="1"/>
  <c r="G150" i="108"/>
  <c r="H150" i="108" s="1"/>
  <c r="G149" i="108"/>
  <c r="H149" i="108" s="1"/>
  <c r="G148" i="108"/>
  <c r="H148" i="108" s="1"/>
  <c r="G147" i="108"/>
  <c r="H147" i="108" s="1"/>
  <c r="G146" i="108"/>
  <c r="H146" i="108" s="1"/>
  <c r="G145" i="108"/>
  <c r="H145" i="108" s="1"/>
  <c r="G144" i="108"/>
  <c r="H144" i="108" s="1"/>
  <c r="G143" i="108"/>
  <c r="H143" i="108" s="1"/>
  <c r="G142" i="108"/>
  <c r="H142" i="108" s="1"/>
  <c r="G141" i="108"/>
  <c r="H141" i="108" s="1"/>
  <c r="G140" i="108"/>
  <c r="H140" i="108" s="1"/>
  <c r="G139" i="108"/>
  <c r="H139" i="108" s="1"/>
  <c r="G138" i="108"/>
  <c r="H138" i="108" s="1"/>
  <c r="G137" i="108"/>
  <c r="H137" i="108" s="1"/>
  <c r="G136" i="108"/>
  <c r="H136" i="108" s="1"/>
  <c r="G135" i="108"/>
  <c r="H135" i="108" s="1"/>
  <c r="G134" i="108"/>
  <c r="H134" i="108" s="1"/>
  <c r="G133" i="108"/>
  <c r="H133" i="108" s="1"/>
  <c r="G132" i="108"/>
  <c r="H132" i="108" s="1"/>
  <c r="G131" i="108"/>
  <c r="H131" i="108" s="1"/>
  <c r="G130" i="108"/>
  <c r="H130" i="108" s="1"/>
  <c r="G129" i="108"/>
  <c r="H129" i="108" s="1"/>
  <c r="G128" i="108"/>
  <c r="H128" i="108" s="1"/>
  <c r="G127" i="108"/>
  <c r="H127" i="108" s="1"/>
  <c r="G126" i="108"/>
  <c r="H126" i="108" s="1"/>
  <c r="G125" i="108"/>
  <c r="H125" i="108" s="1"/>
  <c r="G124" i="108"/>
  <c r="H124" i="108" s="1"/>
  <c r="G123" i="108"/>
  <c r="H123" i="108" s="1"/>
  <c r="G122" i="108"/>
  <c r="H122" i="108" s="1"/>
  <c r="G121" i="108"/>
  <c r="H121" i="108" s="1"/>
  <c r="G120" i="108"/>
  <c r="H120" i="108" s="1"/>
  <c r="G119" i="108"/>
  <c r="H119" i="108" s="1"/>
  <c r="G118" i="108"/>
  <c r="H118" i="108" s="1"/>
  <c r="G117" i="108"/>
  <c r="H117" i="108" s="1"/>
  <c r="G116" i="108"/>
  <c r="H116" i="108" s="1"/>
  <c r="G115" i="108"/>
  <c r="H115" i="108" s="1"/>
  <c r="G114" i="108"/>
  <c r="H114" i="108" s="1"/>
  <c r="G113" i="108"/>
  <c r="H113" i="108" s="1"/>
  <c r="G112" i="108"/>
  <c r="H112" i="108" s="1"/>
  <c r="G111" i="108"/>
  <c r="H111" i="108" s="1"/>
  <c r="G110" i="108"/>
  <c r="H110" i="108" s="1"/>
  <c r="G109" i="108"/>
  <c r="H109" i="108" s="1"/>
  <c r="G108" i="108"/>
  <c r="H108" i="108" s="1"/>
  <c r="G107" i="108"/>
  <c r="H107" i="108" s="1"/>
  <c r="G106" i="108"/>
  <c r="H106" i="108" s="1"/>
  <c r="G105" i="108"/>
  <c r="H105" i="108" s="1"/>
  <c r="G104" i="108"/>
  <c r="H104" i="108" s="1"/>
  <c r="G103" i="108"/>
  <c r="H103" i="108" s="1"/>
  <c r="G102" i="108"/>
  <c r="H102" i="108" s="1"/>
  <c r="G101" i="108"/>
  <c r="H101" i="108" s="1"/>
  <c r="G100" i="108"/>
  <c r="H100" i="108" s="1"/>
  <c r="G99" i="108"/>
  <c r="H99" i="108" s="1"/>
  <c r="G98" i="108"/>
  <c r="H98" i="108" s="1"/>
  <c r="G97" i="108"/>
  <c r="H97" i="108" s="1"/>
  <c r="G96" i="108"/>
  <c r="H96" i="108" s="1"/>
  <c r="G95" i="108"/>
  <c r="H95" i="108" s="1"/>
  <c r="G94" i="108"/>
  <c r="H94" i="108" s="1"/>
  <c r="G93" i="108"/>
  <c r="H93" i="108" s="1"/>
  <c r="G92" i="108"/>
  <c r="H92" i="108" s="1"/>
  <c r="G91" i="108"/>
  <c r="H91" i="108" s="1"/>
  <c r="G90" i="108"/>
  <c r="H90" i="108" s="1"/>
  <c r="G89" i="108"/>
  <c r="H89" i="108" s="1"/>
  <c r="G88" i="108"/>
  <c r="H88" i="108" s="1"/>
  <c r="G87" i="108"/>
  <c r="H87" i="108" s="1"/>
  <c r="G86" i="108"/>
  <c r="H86" i="108" s="1"/>
  <c r="G85" i="108"/>
  <c r="H85" i="108" s="1"/>
  <c r="G84" i="108"/>
  <c r="H84" i="108" s="1"/>
  <c r="G83" i="108"/>
  <c r="H83" i="108" s="1"/>
  <c r="G82" i="108"/>
  <c r="H82" i="108" s="1"/>
  <c r="G81" i="108"/>
  <c r="H81" i="108" s="1"/>
  <c r="G80" i="108"/>
  <c r="H80" i="108" s="1"/>
  <c r="G79" i="108"/>
  <c r="H79" i="108" s="1"/>
  <c r="G78" i="108"/>
  <c r="H78" i="108" s="1"/>
  <c r="G77" i="108"/>
  <c r="H77" i="108" s="1"/>
  <c r="G76" i="108"/>
  <c r="H76" i="108" s="1"/>
  <c r="G75" i="108"/>
  <c r="H75" i="108" s="1"/>
  <c r="G74" i="108"/>
  <c r="H74" i="108" s="1"/>
  <c r="G73" i="108"/>
  <c r="H73" i="108" s="1"/>
  <c r="G72" i="108"/>
  <c r="H72" i="108" s="1"/>
  <c r="G71" i="108"/>
  <c r="H71" i="108" s="1"/>
  <c r="G70" i="108"/>
  <c r="H70" i="108" s="1"/>
  <c r="G69" i="108"/>
  <c r="H69" i="108" s="1"/>
  <c r="G68" i="108"/>
  <c r="H68" i="108" s="1"/>
  <c r="G67" i="108"/>
  <c r="H67" i="108" s="1"/>
  <c r="G66" i="108"/>
  <c r="H66" i="108" s="1"/>
  <c r="G65" i="108"/>
  <c r="H65" i="108" s="1"/>
  <c r="G64" i="108"/>
  <c r="H64" i="108" s="1"/>
  <c r="G63" i="108"/>
  <c r="H63" i="108" s="1"/>
  <c r="G62" i="108"/>
  <c r="H62" i="108" s="1"/>
  <c r="G61" i="108"/>
  <c r="H61" i="108" s="1"/>
  <c r="G60" i="108"/>
  <c r="H60" i="108" s="1"/>
  <c r="G59" i="108"/>
  <c r="H59" i="108" s="1"/>
  <c r="G58" i="108"/>
  <c r="H58" i="108" s="1"/>
  <c r="G57" i="108"/>
  <c r="H57" i="108" s="1"/>
  <c r="G56" i="108"/>
  <c r="H56" i="108" s="1"/>
  <c r="G55" i="108"/>
  <c r="H55" i="108" s="1"/>
  <c r="G54" i="108"/>
  <c r="H54" i="108" s="1"/>
  <c r="G53" i="108"/>
  <c r="H53" i="108" s="1"/>
  <c r="G52" i="108"/>
  <c r="H52" i="108" s="1"/>
  <c r="G51" i="108"/>
  <c r="H51" i="108" s="1"/>
  <c r="G50" i="108"/>
  <c r="H50" i="108" s="1"/>
  <c r="G49" i="108"/>
  <c r="H49" i="108" s="1"/>
  <c r="G48" i="108"/>
  <c r="H48" i="108" s="1"/>
  <c r="G47" i="108"/>
  <c r="H47" i="108" s="1"/>
  <c r="G46" i="108"/>
  <c r="H46" i="108" s="1"/>
  <c r="G45" i="108"/>
  <c r="H45" i="108" s="1"/>
  <c r="G44" i="108"/>
  <c r="H44" i="108" s="1"/>
  <c r="G43" i="108"/>
  <c r="H43" i="108" s="1"/>
  <c r="G42" i="108"/>
  <c r="H42" i="108" s="1"/>
  <c r="G41" i="108"/>
  <c r="H41" i="108" s="1"/>
  <c r="G40" i="108"/>
  <c r="H40" i="108" s="1"/>
  <c r="G39" i="108"/>
  <c r="H39" i="108" s="1"/>
  <c r="G38" i="108"/>
  <c r="H38" i="108" s="1"/>
  <c r="G37" i="108"/>
  <c r="H37" i="108" s="1"/>
  <c r="G36" i="108"/>
  <c r="H36" i="108" s="1"/>
  <c r="G35" i="108"/>
  <c r="H35" i="108" s="1"/>
  <c r="G34" i="108"/>
  <c r="H34" i="108" s="1"/>
  <c r="G33" i="108"/>
  <c r="H33" i="108" s="1"/>
  <c r="G32" i="108"/>
  <c r="H32" i="108" s="1"/>
  <c r="G31" i="108"/>
  <c r="H31" i="108" s="1"/>
  <c r="G30" i="108"/>
  <c r="H30" i="108" s="1"/>
  <c r="G29" i="108"/>
  <c r="H29" i="108" s="1"/>
  <c r="G28" i="108"/>
  <c r="H28" i="108" s="1"/>
  <c r="G27" i="108"/>
  <c r="H27" i="108" s="1"/>
  <c r="G26" i="108"/>
  <c r="H26" i="108" s="1"/>
  <c r="G25" i="108"/>
  <c r="H25" i="108" s="1"/>
  <c r="G24" i="108"/>
  <c r="H24" i="108" s="1"/>
  <c r="G23" i="108"/>
  <c r="H23" i="108" s="1"/>
  <c r="G22" i="108"/>
  <c r="H22" i="108" s="1"/>
  <c r="G21" i="108"/>
  <c r="H21" i="108" s="1"/>
  <c r="G20" i="108"/>
  <c r="H20" i="108" s="1"/>
  <c r="G19" i="108"/>
  <c r="H19" i="108" s="1"/>
  <c r="G18" i="108"/>
  <c r="H18" i="108" s="1"/>
  <c r="G17" i="108"/>
  <c r="H17" i="108" s="1"/>
  <c r="G16" i="108"/>
  <c r="H16" i="108" s="1"/>
  <c r="G15" i="108"/>
  <c r="H15" i="108" s="1"/>
  <c r="G14" i="108"/>
  <c r="H14" i="108" s="1"/>
  <c r="G13" i="108"/>
  <c r="H13" i="108" s="1"/>
  <c r="G12" i="108"/>
  <c r="H12" i="108" s="1"/>
  <c r="G11" i="108"/>
  <c r="H11" i="108" s="1"/>
  <c r="G10" i="108"/>
  <c r="H10" i="108" s="1"/>
  <c r="G9" i="108"/>
  <c r="H9" i="108" s="1"/>
  <c r="G8" i="108"/>
  <c r="H8" i="108" s="1"/>
  <c r="G7" i="108"/>
  <c r="H7" i="108" s="1"/>
  <c r="G6" i="108"/>
  <c r="H6" i="108" s="1"/>
  <c r="G5" i="108"/>
  <c r="H5" i="108" s="1"/>
  <c r="G4" i="108"/>
  <c r="H4" i="108" s="1"/>
  <c r="G3" i="108"/>
  <c r="H3" i="108" s="1"/>
  <c r="G2" i="108"/>
  <c r="G3" i="87"/>
  <c r="H3" i="87" s="1"/>
  <c r="G4" i="87"/>
  <c r="H4" i="87" s="1"/>
  <c r="G5" i="87"/>
  <c r="H5" i="87" s="1"/>
  <c r="G6" i="87"/>
  <c r="H6" i="87" s="1"/>
  <c r="G7" i="87"/>
  <c r="H7" i="87" s="1"/>
  <c r="G8" i="87"/>
  <c r="H8" i="87" s="1"/>
  <c r="G9" i="87"/>
  <c r="H9" i="87" s="1"/>
  <c r="G10" i="87"/>
  <c r="H10" i="87" s="1"/>
  <c r="G11" i="87"/>
  <c r="H11" i="87" s="1"/>
  <c r="G12" i="87"/>
  <c r="H12" i="87" s="1"/>
  <c r="G13" i="87"/>
  <c r="H13" i="87" s="1"/>
  <c r="G14" i="87"/>
  <c r="H14" i="87" s="1"/>
  <c r="G15" i="87"/>
  <c r="H15" i="87" s="1"/>
  <c r="G16" i="87"/>
  <c r="H16" i="87" s="1"/>
  <c r="G17" i="87"/>
  <c r="H17" i="87" s="1"/>
  <c r="G18" i="87"/>
  <c r="H18" i="87" s="1"/>
  <c r="G19" i="87"/>
  <c r="H19" i="87" s="1"/>
  <c r="G20" i="87"/>
  <c r="H20" i="87" s="1"/>
  <c r="G21" i="87"/>
  <c r="H21" i="87" s="1"/>
  <c r="G22" i="87"/>
  <c r="H22" i="87" s="1"/>
  <c r="G23" i="87"/>
  <c r="H23" i="87" s="1"/>
  <c r="G24" i="87"/>
  <c r="H24" i="87" s="1"/>
  <c r="G25" i="87"/>
  <c r="H25" i="87" s="1"/>
  <c r="G26" i="87"/>
  <c r="H26" i="87" s="1"/>
  <c r="G27" i="87"/>
  <c r="H27" i="87" s="1"/>
  <c r="G28" i="87"/>
  <c r="H28" i="87" s="1"/>
  <c r="G29" i="87"/>
  <c r="H29" i="87" s="1"/>
  <c r="G30" i="87"/>
  <c r="H30" i="87" s="1"/>
  <c r="G31" i="87"/>
  <c r="H31" i="87" s="1"/>
  <c r="G32" i="87"/>
  <c r="H32" i="87" s="1"/>
  <c r="G33" i="87"/>
  <c r="H33" i="87" s="1"/>
  <c r="G34" i="87"/>
  <c r="H34" i="87" s="1"/>
  <c r="G35" i="87"/>
  <c r="H35" i="87" s="1"/>
  <c r="G36" i="87"/>
  <c r="H36" i="87" s="1"/>
  <c r="G37" i="87"/>
  <c r="H37" i="87" s="1"/>
  <c r="G38" i="87"/>
  <c r="H38" i="87" s="1"/>
  <c r="G39" i="87"/>
  <c r="H39" i="87" s="1"/>
  <c r="G40" i="87"/>
  <c r="H40" i="87" s="1"/>
  <c r="G41" i="87"/>
  <c r="H41" i="87" s="1"/>
  <c r="G42" i="87"/>
  <c r="H42" i="87" s="1"/>
  <c r="G43" i="87"/>
  <c r="H43" i="87" s="1"/>
  <c r="G44" i="87"/>
  <c r="H44" i="87" s="1"/>
  <c r="G45" i="87"/>
  <c r="H45" i="87" s="1"/>
  <c r="G46" i="87"/>
  <c r="H46" i="87" s="1"/>
  <c r="G47" i="87"/>
  <c r="H47" i="87" s="1"/>
  <c r="G48" i="87"/>
  <c r="H48" i="87" s="1"/>
  <c r="G49" i="87"/>
  <c r="H49" i="87" s="1"/>
  <c r="G50" i="87"/>
  <c r="H50" i="87" s="1"/>
  <c r="G51" i="87"/>
  <c r="H51" i="87" s="1"/>
  <c r="G52" i="87"/>
  <c r="H52" i="87" s="1"/>
  <c r="G53" i="87"/>
  <c r="H53" i="87" s="1"/>
  <c r="G54" i="87"/>
  <c r="H54" i="87" s="1"/>
  <c r="G55" i="87"/>
  <c r="H55" i="87" s="1"/>
  <c r="G56" i="87"/>
  <c r="H56" i="87" s="1"/>
  <c r="G57" i="87"/>
  <c r="H57" i="87" s="1"/>
  <c r="G58" i="87"/>
  <c r="H58" i="87" s="1"/>
  <c r="G59" i="87"/>
  <c r="H59" i="87" s="1"/>
  <c r="G60" i="87"/>
  <c r="H60" i="87" s="1"/>
  <c r="G61" i="87"/>
  <c r="H61" i="87" s="1"/>
  <c r="G62" i="87"/>
  <c r="H62" i="87" s="1"/>
  <c r="G63" i="87"/>
  <c r="H63" i="87" s="1"/>
  <c r="G64" i="87"/>
  <c r="H64" i="87" s="1"/>
  <c r="G65" i="87"/>
  <c r="H65" i="87" s="1"/>
  <c r="G66" i="87"/>
  <c r="H66" i="87" s="1"/>
  <c r="G67" i="87"/>
  <c r="H67" i="87" s="1"/>
  <c r="G68" i="87"/>
  <c r="H68" i="87" s="1"/>
  <c r="G69" i="87"/>
  <c r="H69" i="87" s="1"/>
  <c r="G70" i="87"/>
  <c r="H70" i="87" s="1"/>
  <c r="G71" i="87"/>
  <c r="H71" i="87" s="1"/>
  <c r="G72" i="87"/>
  <c r="H72" i="87" s="1"/>
  <c r="G73" i="87"/>
  <c r="H73" i="87" s="1"/>
  <c r="G74" i="87"/>
  <c r="H74" i="87" s="1"/>
  <c r="G75" i="87"/>
  <c r="H75" i="87" s="1"/>
  <c r="G76" i="87"/>
  <c r="H76" i="87" s="1"/>
  <c r="G77" i="87"/>
  <c r="H77" i="87" s="1"/>
  <c r="G78" i="87"/>
  <c r="H78" i="87" s="1"/>
  <c r="G79" i="87"/>
  <c r="H79" i="87" s="1"/>
  <c r="G80" i="87"/>
  <c r="H80" i="87" s="1"/>
  <c r="G81" i="87"/>
  <c r="H81" i="87" s="1"/>
  <c r="G82" i="87"/>
  <c r="H82" i="87" s="1"/>
  <c r="G83" i="87"/>
  <c r="H83" i="87" s="1"/>
  <c r="G84" i="87"/>
  <c r="H84" i="87" s="1"/>
  <c r="G85" i="87"/>
  <c r="H85" i="87" s="1"/>
  <c r="G86" i="87"/>
  <c r="H86" i="87" s="1"/>
  <c r="G87" i="87"/>
  <c r="H87" i="87" s="1"/>
  <c r="G88" i="87"/>
  <c r="H88" i="87" s="1"/>
  <c r="G89" i="87"/>
  <c r="H89" i="87" s="1"/>
  <c r="G90" i="87"/>
  <c r="H90" i="87" s="1"/>
  <c r="G91" i="87"/>
  <c r="H91" i="87" s="1"/>
  <c r="G92" i="87"/>
  <c r="H92" i="87" s="1"/>
  <c r="G93" i="87"/>
  <c r="H93" i="87" s="1"/>
  <c r="G94" i="87"/>
  <c r="H94" i="87" s="1"/>
  <c r="G95" i="87"/>
  <c r="H95" i="87" s="1"/>
  <c r="G96" i="87"/>
  <c r="H96" i="87" s="1"/>
  <c r="G97" i="87"/>
  <c r="H97" i="87" s="1"/>
  <c r="G98" i="87"/>
  <c r="H98" i="87" s="1"/>
  <c r="G99" i="87"/>
  <c r="H99" i="87" s="1"/>
  <c r="G100" i="87"/>
  <c r="H100" i="87" s="1"/>
  <c r="G101" i="87"/>
  <c r="H101" i="87" s="1"/>
  <c r="G102" i="87"/>
  <c r="H102" i="87" s="1"/>
  <c r="G103" i="87"/>
  <c r="H103" i="87" s="1"/>
  <c r="G104" i="87"/>
  <c r="H104" i="87" s="1"/>
  <c r="G105" i="87"/>
  <c r="H105" i="87" s="1"/>
  <c r="G106" i="87"/>
  <c r="H106" i="87" s="1"/>
  <c r="G107" i="87"/>
  <c r="H107" i="87" s="1"/>
  <c r="G108" i="87"/>
  <c r="H108" i="87" s="1"/>
  <c r="G109" i="87"/>
  <c r="H109" i="87" s="1"/>
  <c r="G110" i="87"/>
  <c r="H110" i="87" s="1"/>
  <c r="G111" i="87"/>
  <c r="H111" i="87" s="1"/>
  <c r="G112" i="87"/>
  <c r="H112" i="87" s="1"/>
  <c r="G113" i="87"/>
  <c r="H113" i="87" s="1"/>
  <c r="G114" i="87"/>
  <c r="H114" i="87" s="1"/>
  <c r="G115" i="87"/>
  <c r="H115" i="87" s="1"/>
  <c r="G116" i="87"/>
  <c r="H116" i="87" s="1"/>
  <c r="G117" i="87"/>
  <c r="H117" i="87" s="1"/>
  <c r="G118" i="87"/>
  <c r="H118" i="87" s="1"/>
  <c r="G119" i="87"/>
  <c r="H119" i="87" s="1"/>
  <c r="G120" i="87"/>
  <c r="H120" i="87" s="1"/>
  <c r="G121" i="87"/>
  <c r="H121" i="87" s="1"/>
  <c r="G122" i="87"/>
  <c r="H122" i="87" s="1"/>
  <c r="G123" i="87"/>
  <c r="H123" i="87" s="1"/>
  <c r="G124" i="87"/>
  <c r="H124" i="87" s="1"/>
  <c r="G125" i="87"/>
  <c r="H125" i="87" s="1"/>
  <c r="G126" i="87"/>
  <c r="H126" i="87" s="1"/>
  <c r="G127" i="87"/>
  <c r="H127" i="87" s="1"/>
  <c r="G128" i="87"/>
  <c r="H128" i="87" s="1"/>
  <c r="G129" i="87"/>
  <c r="H129" i="87" s="1"/>
  <c r="G130" i="87"/>
  <c r="H130" i="87" s="1"/>
  <c r="G131" i="87"/>
  <c r="H131" i="87" s="1"/>
  <c r="G132" i="87"/>
  <c r="H132" i="87" s="1"/>
  <c r="G133" i="87"/>
  <c r="H133" i="87" s="1"/>
  <c r="G134" i="87"/>
  <c r="H134" i="87" s="1"/>
  <c r="G135" i="87"/>
  <c r="H135" i="87" s="1"/>
  <c r="G136" i="87"/>
  <c r="H136" i="87" s="1"/>
  <c r="G137" i="87"/>
  <c r="H137" i="87" s="1"/>
  <c r="G138" i="87"/>
  <c r="H138" i="87" s="1"/>
  <c r="G139" i="87"/>
  <c r="H139" i="87" s="1"/>
  <c r="G140" i="87"/>
  <c r="H140" i="87" s="1"/>
  <c r="G141" i="87"/>
  <c r="H141" i="87" s="1"/>
  <c r="G142" i="87"/>
  <c r="H142" i="87" s="1"/>
  <c r="G143" i="87"/>
  <c r="H143" i="87" s="1"/>
  <c r="G144" i="87"/>
  <c r="H144" i="87" s="1"/>
  <c r="G145" i="87"/>
  <c r="H145" i="87" s="1"/>
  <c r="G146" i="87"/>
  <c r="H146" i="87" s="1"/>
  <c r="G147" i="87"/>
  <c r="H147" i="87" s="1"/>
  <c r="G148" i="87"/>
  <c r="H148" i="87" s="1"/>
  <c r="G149" i="87"/>
  <c r="H149" i="87" s="1"/>
  <c r="G150" i="87"/>
  <c r="H150" i="87" s="1"/>
  <c r="G151" i="87"/>
  <c r="H151" i="87" s="1"/>
  <c r="G152" i="87"/>
  <c r="H152" i="87" s="1"/>
  <c r="G153" i="87"/>
  <c r="H153" i="87" s="1"/>
  <c r="G154" i="87"/>
  <c r="H154" i="87" s="1"/>
  <c r="G155" i="87"/>
  <c r="H155" i="87" s="1"/>
  <c r="G156" i="87"/>
  <c r="H156" i="87" s="1"/>
  <c r="G157" i="87"/>
  <c r="H157" i="87" s="1"/>
  <c r="G158" i="87"/>
  <c r="H158" i="87" s="1"/>
  <c r="G2" i="87"/>
  <c r="H22" i="92"/>
  <c r="G22" i="92"/>
  <c r="I20" i="92"/>
  <c r="M49" i="92"/>
  <c r="M50" i="92"/>
  <c r="M51" i="92"/>
  <c r="M52" i="92"/>
  <c r="M53" i="92"/>
  <c r="M48" i="92"/>
  <c r="N54" i="92"/>
  <c r="N25" i="92"/>
  <c r="M20" i="92"/>
  <c r="M21" i="92"/>
  <c r="M22" i="92"/>
  <c r="M23" i="92"/>
  <c r="M24" i="92"/>
  <c r="M19" i="92"/>
  <c r="J2" i="108" l="1"/>
  <c r="K2" i="108" s="1"/>
  <c r="G159" i="108"/>
  <c r="J4" i="108"/>
  <c r="K4" i="108" s="1"/>
  <c r="L4" i="108" s="1"/>
  <c r="J3" i="108"/>
  <c r="K3" i="108" s="1"/>
  <c r="L3" i="108" s="1"/>
  <c r="I5" i="108"/>
  <c r="I6" i="108" s="1"/>
  <c r="H2" i="87"/>
  <c r="H159" i="87" s="1"/>
  <c r="G159" i="87"/>
  <c r="M159" i="87"/>
  <c r="K2" i="87"/>
  <c r="L2" i="87" s="1"/>
  <c r="J3" i="87"/>
  <c r="K3" i="87" s="1"/>
  <c r="L3" i="87" s="1"/>
  <c r="I4" i="87"/>
  <c r="H2" i="108"/>
  <c r="H159" i="108" s="1"/>
  <c r="J5" i="108" l="1"/>
  <c r="K5" i="108" s="1"/>
  <c r="O2" i="87"/>
  <c r="J6" i="108"/>
  <c r="K6" i="108" s="1"/>
  <c r="I7" i="108"/>
  <c r="F4" i="107"/>
  <c r="H8" i="107" s="1"/>
  <c r="L2" i="108"/>
  <c r="I5" i="87"/>
  <c r="J4" i="87"/>
  <c r="K4" i="87" s="1"/>
  <c r="L4" i="87" s="1"/>
  <c r="E4" i="107"/>
  <c r="L6" i="108" l="1"/>
  <c r="L5" i="108"/>
  <c r="J7" i="108"/>
  <c r="K7" i="108" s="1"/>
  <c r="I8" i="108"/>
  <c r="J5" i="87"/>
  <c r="K5" i="87" s="1"/>
  <c r="L5" i="87" s="1"/>
  <c r="I6" i="87"/>
  <c r="L7" i="108" l="1"/>
  <c r="J8" i="108"/>
  <c r="K8" i="108" s="1"/>
  <c r="I9" i="108"/>
  <c r="I7" i="87"/>
  <c r="J6" i="87"/>
  <c r="K6" i="87" s="1"/>
  <c r="L6" i="87" s="1"/>
  <c r="L8" i="108" l="1"/>
  <c r="J9" i="108"/>
  <c r="K9" i="108" s="1"/>
  <c r="I10" i="108"/>
  <c r="I8" i="87"/>
  <c r="J7" i="87"/>
  <c r="K7" i="87" s="1"/>
  <c r="L7" i="87" s="1"/>
  <c r="I11" i="108" l="1"/>
  <c r="J10" i="108"/>
  <c r="K10" i="108" s="1"/>
  <c r="I9" i="87"/>
  <c r="J8" i="87"/>
  <c r="K8" i="87" s="1"/>
  <c r="L8" i="87" s="1"/>
  <c r="L10" i="108" l="1"/>
  <c r="L9" i="108"/>
  <c r="J11" i="108"/>
  <c r="K11" i="108" s="1"/>
  <c r="I12" i="108"/>
  <c r="J9" i="87"/>
  <c r="K9" i="87" s="1"/>
  <c r="L9" i="87" s="1"/>
  <c r="I10" i="87"/>
  <c r="J12" i="108" l="1"/>
  <c r="K12" i="108" s="1"/>
  <c r="I13" i="108"/>
  <c r="I11" i="87"/>
  <c r="J10" i="87"/>
  <c r="K10" i="87" s="1"/>
  <c r="L10" i="87" s="1"/>
  <c r="L12" i="108" l="1"/>
  <c r="L11" i="108"/>
  <c r="I14" i="108"/>
  <c r="J13" i="108"/>
  <c r="K13" i="108" s="1"/>
  <c r="I12" i="87"/>
  <c r="J11" i="87"/>
  <c r="K11" i="87" s="1"/>
  <c r="L11" i="87" s="1"/>
  <c r="L13" i="108" l="1"/>
  <c r="I15" i="108"/>
  <c r="J14" i="108"/>
  <c r="K14" i="108" s="1"/>
  <c r="J12" i="87"/>
  <c r="K12" i="87" s="1"/>
  <c r="L12" i="87" s="1"/>
  <c r="I13" i="87"/>
  <c r="L14" i="108" l="1"/>
  <c r="I16" i="108"/>
  <c r="J15" i="108"/>
  <c r="K15" i="108" s="1"/>
  <c r="J13" i="87"/>
  <c r="K13" i="87" s="1"/>
  <c r="L13" i="87" s="1"/>
  <c r="I14" i="87"/>
  <c r="L15" i="108" l="1"/>
  <c r="I17" i="108"/>
  <c r="J16" i="108"/>
  <c r="K16" i="108" s="1"/>
  <c r="I15" i="87"/>
  <c r="J14" i="87"/>
  <c r="K14" i="87" s="1"/>
  <c r="L14" i="87" s="1"/>
  <c r="L16" i="108" l="1"/>
  <c r="I18" i="108"/>
  <c r="J17" i="108"/>
  <c r="I16" i="87"/>
  <c r="J15" i="87"/>
  <c r="K15" i="87" s="1"/>
  <c r="L15" i="87" s="1"/>
  <c r="K17" i="108" l="1"/>
  <c r="L17" i="108" s="1"/>
  <c r="I19" i="108"/>
  <c r="J18" i="108"/>
  <c r="J16" i="87"/>
  <c r="K16" i="87" s="1"/>
  <c r="L16" i="87" s="1"/>
  <c r="I17" i="87"/>
  <c r="K18" i="108" l="1"/>
  <c r="L18" i="108" s="1"/>
  <c r="I20" i="108"/>
  <c r="J19" i="108"/>
  <c r="I18" i="87"/>
  <c r="J17" i="87"/>
  <c r="K17" i="87" s="1"/>
  <c r="L17" i="87" s="1"/>
  <c r="K19" i="108" l="1"/>
  <c r="L19" i="108" s="1"/>
  <c r="J20" i="108"/>
  <c r="I21" i="108"/>
  <c r="J18" i="87"/>
  <c r="K18" i="87" s="1"/>
  <c r="L18" i="87" s="1"/>
  <c r="I19" i="87"/>
  <c r="K20" i="108" l="1"/>
  <c r="L20" i="108" s="1"/>
  <c r="I22" i="108"/>
  <c r="J21" i="108"/>
  <c r="I20" i="87"/>
  <c r="J19" i="87"/>
  <c r="K19" i="87" s="1"/>
  <c r="L19" i="87" s="1"/>
  <c r="K21" i="108" l="1"/>
  <c r="L21" i="108" s="1"/>
  <c r="I23" i="108"/>
  <c r="J22" i="108"/>
  <c r="J20" i="87"/>
  <c r="K20" i="87" s="1"/>
  <c r="L20" i="87" s="1"/>
  <c r="I21" i="87"/>
  <c r="K22" i="108" l="1"/>
  <c r="L22" i="108" s="1"/>
  <c r="I24" i="108"/>
  <c r="J23" i="108"/>
  <c r="I22" i="87"/>
  <c r="J21" i="87"/>
  <c r="K21" i="87" s="1"/>
  <c r="L21" i="87" s="1"/>
  <c r="K23" i="108" l="1"/>
  <c r="L23" i="108" s="1"/>
  <c r="I25" i="108"/>
  <c r="J24" i="108"/>
  <c r="I23" i="87"/>
  <c r="J22" i="87"/>
  <c r="K22" i="87" s="1"/>
  <c r="L22" i="87" s="1"/>
  <c r="K24" i="108" l="1"/>
  <c r="L24" i="108" s="1"/>
  <c r="I26" i="108"/>
  <c r="J25" i="108"/>
  <c r="I24" i="87"/>
  <c r="J23" i="87"/>
  <c r="K23" i="87" s="1"/>
  <c r="L23" i="87" s="1"/>
  <c r="K25" i="108" l="1"/>
  <c r="L25" i="108" s="1"/>
  <c r="I27" i="108"/>
  <c r="J26" i="108"/>
  <c r="J24" i="87"/>
  <c r="K24" i="87" s="1"/>
  <c r="L24" i="87" s="1"/>
  <c r="I25" i="87"/>
  <c r="K26" i="108" l="1"/>
  <c r="L26" i="108" s="1"/>
  <c r="I28" i="108"/>
  <c r="J27" i="108"/>
  <c r="J25" i="87"/>
  <c r="K25" i="87" s="1"/>
  <c r="L25" i="87" s="1"/>
  <c r="I26" i="87"/>
  <c r="K27" i="108" l="1"/>
  <c r="L27" i="108" s="1"/>
  <c r="J28" i="108"/>
  <c r="I29" i="108"/>
  <c r="I27" i="87"/>
  <c r="J26" i="87"/>
  <c r="K26" i="87" s="1"/>
  <c r="L26" i="87" s="1"/>
  <c r="K28" i="108" l="1"/>
  <c r="L28" i="108" s="1"/>
  <c r="I30" i="108"/>
  <c r="J29" i="108"/>
  <c r="I28" i="87"/>
  <c r="J27" i="87"/>
  <c r="K27" i="87" s="1"/>
  <c r="L27" i="87" s="1"/>
  <c r="K29" i="108" l="1"/>
  <c r="L29" i="108" s="1"/>
  <c r="J30" i="108"/>
  <c r="I31" i="108"/>
  <c r="J28" i="87"/>
  <c r="K28" i="87" s="1"/>
  <c r="L28" i="87" s="1"/>
  <c r="I29" i="87"/>
  <c r="K30" i="108" l="1"/>
  <c r="L30" i="108" s="1"/>
  <c r="I32" i="108"/>
  <c r="J31" i="108"/>
  <c r="I30" i="87"/>
  <c r="J29" i="87"/>
  <c r="K29" i="87" s="1"/>
  <c r="L29" i="87" s="1"/>
  <c r="K31" i="108" l="1"/>
  <c r="L31" i="108" s="1"/>
  <c r="I33" i="108"/>
  <c r="J32" i="108"/>
  <c r="I31" i="87"/>
  <c r="J30" i="87"/>
  <c r="K30" i="87" s="1"/>
  <c r="L30" i="87" s="1"/>
  <c r="K32" i="108" l="1"/>
  <c r="L32" i="108" s="1"/>
  <c r="I34" i="108"/>
  <c r="J33" i="108"/>
  <c r="I32" i="87"/>
  <c r="J31" i="87"/>
  <c r="K31" i="87" s="1"/>
  <c r="L31" i="87" s="1"/>
  <c r="K33" i="108" l="1"/>
  <c r="L33" i="108" s="1"/>
  <c r="I35" i="108"/>
  <c r="J34" i="108"/>
  <c r="I33" i="87"/>
  <c r="J32" i="87"/>
  <c r="K32" i="87" s="1"/>
  <c r="L32" i="87" s="1"/>
  <c r="K34" i="108" l="1"/>
  <c r="L34" i="108" s="1"/>
  <c r="I36" i="108"/>
  <c r="J35" i="108"/>
  <c r="I34" i="87"/>
  <c r="J33" i="87"/>
  <c r="K33" i="87" s="1"/>
  <c r="L33" i="87" s="1"/>
  <c r="K35" i="108" l="1"/>
  <c r="L35" i="108" s="1"/>
  <c r="I37" i="108"/>
  <c r="J36" i="108"/>
  <c r="J34" i="87"/>
  <c r="K34" i="87" s="1"/>
  <c r="L34" i="87" s="1"/>
  <c r="I35" i="87"/>
  <c r="K36" i="108" l="1"/>
  <c r="L36" i="108" s="1"/>
  <c r="I38" i="108"/>
  <c r="J37" i="108"/>
  <c r="I36" i="87"/>
  <c r="J35" i="87"/>
  <c r="K35" i="87" s="1"/>
  <c r="L35" i="87" s="1"/>
  <c r="K37" i="108" l="1"/>
  <c r="L37" i="108" s="1"/>
  <c r="J38" i="108"/>
  <c r="I39" i="108"/>
  <c r="I37" i="87"/>
  <c r="J36" i="87"/>
  <c r="K36" i="87" s="1"/>
  <c r="L36" i="87" s="1"/>
  <c r="K38" i="108" l="1"/>
  <c r="L38" i="108" s="1"/>
  <c r="I40" i="108"/>
  <c r="J39" i="108"/>
  <c r="I38" i="87"/>
  <c r="J37" i="87"/>
  <c r="K37" i="87" s="1"/>
  <c r="L37" i="87" s="1"/>
  <c r="K39" i="108" l="1"/>
  <c r="L39" i="108" s="1"/>
  <c r="I41" i="108"/>
  <c r="J40" i="108"/>
  <c r="J38" i="87"/>
  <c r="K38" i="87" s="1"/>
  <c r="L38" i="87" s="1"/>
  <c r="I39" i="87"/>
  <c r="K40" i="108" l="1"/>
  <c r="L40" i="108" s="1"/>
  <c r="I42" i="108"/>
  <c r="J41" i="108"/>
  <c r="J39" i="87"/>
  <c r="K39" i="87" s="1"/>
  <c r="L39" i="87" s="1"/>
  <c r="I40" i="87"/>
  <c r="K41" i="108" l="1"/>
  <c r="L41" i="108" s="1"/>
  <c r="J42" i="108"/>
  <c r="I43" i="108"/>
  <c r="I41" i="87"/>
  <c r="J40" i="87"/>
  <c r="K40" i="87" s="1"/>
  <c r="L40" i="87" s="1"/>
  <c r="K42" i="108" l="1"/>
  <c r="L42" i="108" s="1"/>
  <c r="I44" i="108"/>
  <c r="J43" i="108"/>
  <c r="I42" i="87"/>
  <c r="J41" i="87"/>
  <c r="K41" i="87" s="1"/>
  <c r="L41" i="87" s="1"/>
  <c r="K43" i="108" l="1"/>
  <c r="L43" i="108" s="1"/>
  <c r="I45" i="108"/>
  <c r="J44" i="108"/>
  <c r="J42" i="87"/>
  <c r="K42" i="87" s="1"/>
  <c r="L42" i="87" s="1"/>
  <c r="I43" i="87"/>
  <c r="K44" i="108" l="1"/>
  <c r="L44" i="108" s="1"/>
  <c r="I46" i="108"/>
  <c r="J45" i="108"/>
  <c r="J43" i="87"/>
  <c r="K43" i="87" s="1"/>
  <c r="L43" i="87" s="1"/>
  <c r="I44" i="87"/>
  <c r="K45" i="108" l="1"/>
  <c r="L45" i="108" s="1"/>
  <c r="J46" i="108"/>
  <c r="I47" i="108"/>
  <c r="J44" i="87"/>
  <c r="K44" i="87" s="1"/>
  <c r="L44" i="87" s="1"/>
  <c r="I45" i="87"/>
  <c r="K46" i="108" l="1"/>
  <c r="L46" i="108" s="1"/>
  <c r="I48" i="108"/>
  <c r="J47" i="108"/>
  <c r="J45" i="87"/>
  <c r="K45" i="87" s="1"/>
  <c r="L45" i="87" s="1"/>
  <c r="I46" i="87"/>
  <c r="K47" i="108" l="1"/>
  <c r="L47" i="108" s="1"/>
  <c r="I49" i="108"/>
  <c r="J48" i="108"/>
  <c r="J46" i="87"/>
  <c r="K46" i="87" s="1"/>
  <c r="L46" i="87" s="1"/>
  <c r="I47" i="87"/>
  <c r="K48" i="108" l="1"/>
  <c r="L48" i="108" s="1"/>
  <c r="I50" i="108"/>
  <c r="J49" i="108"/>
  <c r="J47" i="87"/>
  <c r="K47" i="87" s="1"/>
  <c r="L47" i="87" s="1"/>
  <c r="I48" i="87"/>
  <c r="K49" i="108" l="1"/>
  <c r="L49" i="108" s="1"/>
  <c r="I51" i="108"/>
  <c r="J50" i="108"/>
  <c r="J48" i="87"/>
  <c r="K48" i="87" s="1"/>
  <c r="L48" i="87" s="1"/>
  <c r="I49" i="87"/>
  <c r="K50" i="108" l="1"/>
  <c r="L50" i="108" s="1"/>
  <c r="I52" i="108"/>
  <c r="J51" i="108"/>
  <c r="I50" i="87"/>
  <c r="J49" i="87"/>
  <c r="K49" i="87" s="1"/>
  <c r="L49" i="87" s="1"/>
  <c r="K51" i="108" l="1"/>
  <c r="L51" i="108" s="1"/>
  <c r="I53" i="108"/>
  <c r="J52" i="108"/>
  <c r="J50" i="87"/>
  <c r="K50" i="87" s="1"/>
  <c r="L50" i="87" s="1"/>
  <c r="I51" i="87"/>
  <c r="K52" i="108" l="1"/>
  <c r="L52" i="108" s="1"/>
  <c r="I54" i="108"/>
  <c r="J53" i="108"/>
  <c r="I52" i="87"/>
  <c r="J51" i="87"/>
  <c r="K51" i="87" s="1"/>
  <c r="L51" i="87" s="1"/>
  <c r="K53" i="108" l="1"/>
  <c r="L53" i="108" s="1"/>
  <c r="J54" i="108"/>
  <c r="I55" i="108"/>
  <c r="J52" i="87"/>
  <c r="K52" i="87" s="1"/>
  <c r="L52" i="87" s="1"/>
  <c r="I53" i="87"/>
  <c r="K54" i="108" l="1"/>
  <c r="L54" i="108" s="1"/>
  <c r="I56" i="108"/>
  <c r="J55" i="108"/>
  <c r="I54" i="87"/>
  <c r="J53" i="87"/>
  <c r="K53" i="87" s="1"/>
  <c r="L53" i="87" s="1"/>
  <c r="K55" i="108" l="1"/>
  <c r="L55" i="108" s="1"/>
  <c r="I57" i="108"/>
  <c r="J56" i="108"/>
  <c r="J54" i="87"/>
  <c r="K54" i="87" s="1"/>
  <c r="L54" i="87" s="1"/>
  <c r="I55" i="87"/>
  <c r="K56" i="108" l="1"/>
  <c r="L56" i="108" s="1"/>
  <c r="J57" i="108"/>
  <c r="I58" i="108"/>
  <c r="I56" i="87"/>
  <c r="J55" i="87"/>
  <c r="K55" i="87" s="1"/>
  <c r="L55" i="87" s="1"/>
  <c r="K57" i="108" l="1"/>
  <c r="L57" i="108" s="1"/>
  <c r="I59" i="108"/>
  <c r="J58" i="108"/>
  <c r="J56" i="87"/>
  <c r="K56" i="87" s="1"/>
  <c r="L56" i="87" s="1"/>
  <c r="I57" i="87"/>
  <c r="K58" i="108" l="1"/>
  <c r="L58" i="108" s="1"/>
  <c r="I60" i="108"/>
  <c r="J59" i="108"/>
  <c r="I58" i="87"/>
  <c r="J57" i="87"/>
  <c r="K57" i="87" s="1"/>
  <c r="L57" i="87" s="1"/>
  <c r="K59" i="108" l="1"/>
  <c r="L59" i="108" s="1"/>
  <c r="I61" i="108"/>
  <c r="J60" i="108"/>
  <c r="I59" i="87"/>
  <c r="J58" i="87"/>
  <c r="K58" i="87" s="1"/>
  <c r="L58" i="87" s="1"/>
  <c r="K60" i="108" l="1"/>
  <c r="L60" i="108" s="1"/>
  <c r="I62" i="108"/>
  <c r="J61" i="108"/>
  <c r="J59" i="87"/>
  <c r="K59" i="87" s="1"/>
  <c r="L59" i="87" s="1"/>
  <c r="I60" i="87"/>
  <c r="K61" i="108" l="1"/>
  <c r="L61" i="108" s="1"/>
  <c r="I63" i="108"/>
  <c r="J62" i="108"/>
  <c r="I61" i="87"/>
  <c r="J60" i="87"/>
  <c r="K60" i="87" s="1"/>
  <c r="L60" i="87" s="1"/>
  <c r="K62" i="108" l="1"/>
  <c r="L62" i="108" s="1"/>
  <c r="I64" i="108"/>
  <c r="J63" i="108"/>
  <c r="J61" i="87"/>
  <c r="K61" i="87" s="1"/>
  <c r="L61" i="87" s="1"/>
  <c r="I62" i="87"/>
  <c r="K63" i="108" l="1"/>
  <c r="L63" i="108" s="1"/>
  <c r="I65" i="108"/>
  <c r="J64" i="108"/>
  <c r="J62" i="87"/>
  <c r="K62" i="87" s="1"/>
  <c r="L62" i="87" s="1"/>
  <c r="I63" i="87"/>
  <c r="K64" i="108" l="1"/>
  <c r="L64" i="108" s="1"/>
  <c r="J65" i="108"/>
  <c r="I66" i="108"/>
  <c r="I64" i="87"/>
  <c r="J63" i="87"/>
  <c r="K63" i="87" s="1"/>
  <c r="L63" i="87" s="1"/>
  <c r="K65" i="108" l="1"/>
  <c r="L65" i="108" s="1"/>
  <c r="I67" i="108"/>
  <c r="J66" i="108"/>
  <c r="J64" i="87"/>
  <c r="K64" i="87" s="1"/>
  <c r="L64" i="87" s="1"/>
  <c r="I65" i="87"/>
  <c r="K66" i="108" l="1"/>
  <c r="L66" i="108" s="1"/>
  <c r="I68" i="108"/>
  <c r="J67" i="108"/>
  <c r="J65" i="87"/>
  <c r="K65" i="87" s="1"/>
  <c r="L65" i="87" s="1"/>
  <c r="I66" i="87"/>
  <c r="K67" i="108" l="1"/>
  <c r="L67" i="108" s="1"/>
  <c r="I69" i="108"/>
  <c r="J68" i="108"/>
  <c r="J66" i="87"/>
  <c r="K66" i="87" s="1"/>
  <c r="L66" i="87" s="1"/>
  <c r="I67" i="87"/>
  <c r="K68" i="108" l="1"/>
  <c r="L68" i="108" s="1"/>
  <c r="I70" i="108"/>
  <c r="J69" i="108"/>
  <c r="J67" i="87"/>
  <c r="K67" i="87" s="1"/>
  <c r="L67" i="87" s="1"/>
  <c r="I68" i="87"/>
  <c r="K69" i="108" l="1"/>
  <c r="L69" i="108" s="1"/>
  <c r="I71" i="108"/>
  <c r="J70" i="108"/>
  <c r="I69" i="87"/>
  <c r="J68" i="87"/>
  <c r="K68" i="87" s="1"/>
  <c r="L68" i="87" s="1"/>
  <c r="K70" i="108" l="1"/>
  <c r="L70" i="108" s="1"/>
  <c r="I72" i="108"/>
  <c r="J71" i="108"/>
  <c r="J69" i="87"/>
  <c r="K69" i="87" s="1"/>
  <c r="L69" i="87" s="1"/>
  <c r="I70" i="87"/>
  <c r="K71" i="108" l="1"/>
  <c r="L71" i="108" s="1"/>
  <c r="I73" i="108"/>
  <c r="J72" i="108"/>
  <c r="I71" i="87"/>
  <c r="J70" i="87"/>
  <c r="K70" i="87" s="1"/>
  <c r="L70" i="87" s="1"/>
  <c r="K72" i="108" l="1"/>
  <c r="L72" i="108" s="1"/>
  <c r="J73" i="108"/>
  <c r="I74" i="108"/>
  <c r="J71" i="87"/>
  <c r="K71" i="87" s="1"/>
  <c r="L71" i="87" s="1"/>
  <c r="I72" i="87"/>
  <c r="K73" i="108" l="1"/>
  <c r="L73" i="108" s="1"/>
  <c r="I75" i="108"/>
  <c r="J74" i="108"/>
  <c r="I73" i="87"/>
  <c r="J72" i="87"/>
  <c r="K72" i="87" s="1"/>
  <c r="L72" i="87" s="1"/>
  <c r="K74" i="108" l="1"/>
  <c r="L74" i="108" s="1"/>
  <c r="I76" i="108"/>
  <c r="J75" i="108"/>
  <c r="J73" i="87"/>
  <c r="K73" i="87" s="1"/>
  <c r="L73" i="87" s="1"/>
  <c r="I74" i="87"/>
  <c r="K75" i="108" l="1"/>
  <c r="L75" i="108" s="1"/>
  <c r="I77" i="108"/>
  <c r="J76" i="108"/>
  <c r="J74" i="87"/>
  <c r="K74" i="87" s="1"/>
  <c r="L74" i="87" s="1"/>
  <c r="I75" i="87"/>
  <c r="K76" i="108" l="1"/>
  <c r="L76" i="108" s="1"/>
  <c r="I78" i="108"/>
  <c r="J77" i="108"/>
  <c r="I76" i="87"/>
  <c r="J75" i="87"/>
  <c r="K75" i="87" s="1"/>
  <c r="L75" i="87" s="1"/>
  <c r="K77" i="108" l="1"/>
  <c r="L77" i="108" s="1"/>
  <c r="I79" i="108"/>
  <c r="J78" i="108"/>
  <c r="I77" i="87"/>
  <c r="J76" i="87"/>
  <c r="K76" i="87" s="1"/>
  <c r="L76" i="87" s="1"/>
  <c r="K78" i="108" l="1"/>
  <c r="L78" i="108" s="1"/>
  <c r="I80" i="108"/>
  <c r="J79" i="108"/>
  <c r="J77" i="87"/>
  <c r="K77" i="87" s="1"/>
  <c r="L77" i="87" s="1"/>
  <c r="I78" i="87"/>
  <c r="K79" i="108" l="1"/>
  <c r="L79" i="108" s="1"/>
  <c r="I81" i="108"/>
  <c r="J80" i="108"/>
  <c r="J78" i="87"/>
  <c r="K78" i="87" s="1"/>
  <c r="L78" i="87" s="1"/>
  <c r="I79" i="87"/>
  <c r="K80" i="108" l="1"/>
  <c r="L80" i="108" s="1"/>
  <c r="J81" i="108"/>
  <c r="I82" i="108"/>
  <c r="J79" i="87"/>
  <c r="K79" i="87" s="1"/>
  <c r="L79" i="87" s="1"/>
  <c r="I80" i="87"/>
  <c r="K81" i="108" l="1"/>
  <c r="L81" i="108" s="1"/>
  <c r="I83" i="108"/>
  <c r="J82" i="108"/>
  <c r="I81" i="87"/>
  <c r="J80" i="87"/>
  <c r="K80" i="87" s="1"/>
  <c r="L80" i="87" s="1"/>
  <c r="K82" i="108" l="1"/>
  <c r="L82" i="108" s="1"/>
  <c r="I84" i="108"/>
  <c r="J83" i="108"/>
  <c r="J81" i="87"/>
  <c r="K81" i="87" s="1"/>
  <c r="L81" i="87" s="1"/>
  <c r="I82" i="87"/>
  <c r="K83" i="108" l="1"/>
  <c r="L83" i="108" s="1"/>
  <c r="I85" i="108"/>
  <c r="J84" i="108"/>
  <c r="J82" i="87"/>
  <c r="K82" i="87" s="1"/>
  <c r="L82" i="87" s="1"/>
  <c r="I83" i="87"/>
  <c r="K84" i="108" l="1"/>
  <c r="L84" i="108" s="1"/>
  <c r="I86" i="108"/>
  <c r="J85" i="108"/>
  <c r="J83" i="87"/>
  <c r="K83" i="87" s="1"/>
  <c r="L83" i="87" s="1"/>
  <c r="I84" i="87"/>
  <c r="K85" i="108" l="1"/>
  <c r="L85" i="108" s="1"/>
  <c r="I87" i="108"/>
  <c r="J86" i="108"/>
  <c r="I85" i="87"/>
  <c r="J84" i="87"/>
  <c r="K84" i="87" s="1"/>
  <c r="L84" i="87" s="1"/>
  <c r="K86" i="108" l="1"/>
  <c r="L86" i="108" s="1"/>
  <c r="I88" i="108"/>
  <c r="J87" i="108"/>
  <c r="I86" i="87"/>
  <c r="J85" i="87"/>
  <c r="K85" i="87" s="1"/>
  <c r="L85" i="87" s="1"/>
  <c r="K87" i="108" l="1"/>
  <c r="L87" i="108" s="1"/>
  <c r="J88" i="108"/>
  <c r="I89" i="108"/>
  <c r="I87" i="87"/>
  <c r="J86" i="87"/>
  <c r="K86" i="87" s="1"/>
  <c r="L86" i="87" s="1"/>
  <c r="K88" i="108" l="1"/>
  <c r="L88" i="108" s="1"/>
  <c r="I90" i="108"/>
  <c r="J89" i="108"/>
  <c r="J87" i="87"/>
  <c r="K87" i="87" s="1"/>
  <c r="L87" i="87" s="1"/>
  <c r="I88" i="87"/>
  <c r="K89" i="108" l="1"/>
  <c r="L89" i="108" s="1"/>
  <c r="I91" i="108"/>
  <c r="J90" i="108"/>
  <c r="J88" i="87"/>
  <c r="K88" i="87" s="1"/>
  <c r="L88" i="87" s="1"/>
  <c r="I89" i="87"/>
  <c r="K90" i="108" l="1"/>
  <c r="L90" i="108" s="1"/>
  <c r="I92" i="108"/>
  <c r="J91" i="108"/>
  <c r="I90" i="87"/>
  <c r="J89" i="87"/>
  <c r="K89" i="87" s="1"/>
  <c r="L89" i="87" s="1"/>
  <c r="K91" i="108" l="1"/>
  <c r="L91" i="108" s="1"/>
  <c r="J92" i="108"/>
  <c r="I93" i="108"/>
  <c r="J90" i="87"/>
  <c r="K90" i="87" s="1"/>
  <c r="L90" i="87" s="1"/>
  <c r="I91" i="87"/>
  <c r="K92" i="108" l="1"/>
  <c r="L92" i="108" s="1"/>
  <c r="I94" i="108"/>
  <c r="J93" i="108"/>
  <c r="I92" i="87"/>
  <c r="J91" i="87"/>
  <c r="K91" i="87" s="1"/>
  <c r="L91" i="87" s="1"/>
  <c r="K93" i="108" l="1"/>
  <c r="L93" i="108" s="1"/>
  <c r="I95" i="108"/>
  <c r="J94" i="108"/>
  <c r="J92" i="87"/>
  <c r="K92" i="87" s="1"/>
  <c r="L92" i="87" s="1"/>
  <c r="I93" i="87"/>
  <c r="K94" i="108" l="1"/>
  <c r="L94" i="108" s="1"/>
  <c r="I96" i="108"/>
  <c r="J95" i="108"/>
  <c r="J93" i="87"/>
  <c r="K93" i="87" s="1"/>
  <c r="L93" i="87" s="1"/>
  <c r="I94" i="87"/>
  <c r="K95" i="108" l="1"/>
  <c r="L95" i="108" s="1"/>
  <c r="I97" i="108"/>
  <c r="J96" i="108"/>
  <c r="J94" i="87"/>
  <c r="K94" i="87" s="1"/>
  <c r="L94" i="87" s="1"/>
  <c r="I95" i="87"/>
  <c r="K96" i="108" l="1"/>
  <c r="L96" i="108" s="1"/>
  <c r="I98" i="108"/>
  <c r="J97" i="108"/>
  <c r="I96" i="87"/>
  <c r="J95" i="87"/>
  <c r="K95" i="87" s="1"/>
  <c r="L95" i="87" s="1"/>
  <c r="K97" i="108" l="1"/>
  <c r="L97" i="108" s="1"/>
  <c r="I99" i="108"/>
  <c r="J98" i="108"/>
  <c r="J96" i="87"/>
  <c r="K96" i="87" s="1"/>
  <c r="L96" i="87" s="1"/>
  <c r="I97" i="87"/>
  <c r="K98" i="108" l="1"/>
  <c r="L98" i="108" s="1"/>
  <c r="I100" i="108"/>
  <c r="J99" i="108"/>
  <c r="J97" i="87"/>
  <c r="K97" i="87" s="1"/>
  <c r="L97" i="87" s="1"/>
  <c r="I98" i="87"/>
  <c r="K99" i="108" l="1"/>
  <c r="L99" i="108" s="1"/>
  <c r="I101" i="108"/>
  <c r="J100" i="108"/>
  <c r="I99" i="87"/>
  <c r="J98" i="87"/>
  <c r="K98" i="87" s="1"/>
  <c r="L98" i="87" s="1"/>
  <c r="K100" i="108" l="1"/>
  <c r="L100" i="108" s="1"/>
  <c r="I102" i="108"/>
  <c r="J101" i="108"/>
  <c r="I100" i="87"/>
  <c r="J99" i="87"/>
  <c r="K99" i="87" s="1"/>
  <c r="L99" i="87" s="1"/>
  <c r="K101" i="108" l="1"/>
  <c r="L101" i="108" s="1"/>
  <c r="I103" i="108"/>
  <c r="J102" i="108"/>
  <c r="J100" i="87"/>
  <c r="K100" i="87" s="1"/>
  <c r="L100" i="87" s="1"/>
  <c r="I101" i="87"/>
  <c r="K102" i="108" l="1"/>
  <c r="L102" i="108" s="1"/>
  <c r="I104" i="108"/>
  <c r="J103" i="108"/>
  <c r="J101" i="87"/>
  <c r="K101" i="87" s="1"/>
  <c r="L101" i="87" s="1"/>
  <c r="I102" i="87"/>
  <c r="K103" i="108" l="1"/>
  <c r="L103" i="108" s="1"/>
  <c r="J104" i="108"/>
  <c r="I105" i="108"/>
  <c r="J102" i="87"/>
  <c r="K102" i="87" s="1"/>
  <c r="L102" i="87" s="1"/>
  <c r="I103" i="87"/>
  <c r="K104" i="108" l="1"/>
  <c r="L104" i="108" s="1"/>
  <c r="I106" i="108"/>
  <c r="J105" i="108"/>
  <c r="I104" i="87"/>
  <c r="J103" i="87"/>
  <c r="K103" i="87" s="1"/>
  <c r="L103" i="87" s="1"/>
  <c r="K105" i="108" l="1"/>
  <c r="L105" i="108" s="1"/>
  <c r="I107" i="108"/>
  <c r="J106" i="108"/>
  <c r="J104" i="87"/>
  <c r="K104" i="87" s="1"/>
  <c r="L104" i="87" s="1"/>
  <c r="I105" i="87"/>
  <c r="K106" i="108" l="1"/>
  <c r="L106" i="108" s="1"/>
  <c r="I108" i="108"/>
  <c r="J107" i="108"/>
  <c r="I106" i="87"/>
  <c r="J105" i="87"/>
  <c r="K105" i="87" s="1"/>
  <c r="L105" i="87" s="1"/>
  <c r="K107" i="108" l="1"/>
  <c r="L107" i="108" s="1"/>
  <c r="J108" i="108"/>
  <c r="I109" i="108"/>
  <c r="J106" i="87"/>
  <c r="K106" i="87" s="1"/>
  <c r="L106" i="87" s="1"/>
  <c r="I107" i="87"/>
  <c r="K108" i="108" l="1"/>
  <c r="L108" i="108" s="1"/>
  <c r="I110" i="108"/>
  <c r="J109" i="108"/>
  <c r="I108" i="87"/>
  <c r="J107" i="87"/>
  <c r="K107" i="87" s="1"/>
  <c r="L107" i="87" s="1"/>
  <c r="K109" i="108" l="1"/>
  <c r="L109" i="108" s="1"/>
  <c r="J110" i="108"/>
  <c r="I111" i="108"/>
  <c r="J108" i="87"/>
  <c r="K108" i="87" s="1"/>
  <c r="L108" i="87" s="1"/>
  <c r="I109" i="87"/>
  <c r="K110" i="108" l="1"/>
  <c r="L110" i="108" s="1"/>
  <c r="I112" i="108"/>
  <c r="J111" i="108"/>
  <c r="J109" i="87"/>
  <c r="K109" i="87" s="1"/>
  <c r="L109" i="87" s="1"/>
  <c r="I110" i="87"/>
  <c r="K111" i="108" l="1"/>
  <c r="L111" i="108" s="1"/>
  <c r="I113" i="108"/>
  <c r="J112" i="108"/>
  <c r="I111" i="87"/>
  <c r="J110" i="87"/>
  <c r="K110" i="87" s="1"/>
  <c r="L110" i="87" s="1"/>
  <c r="K112" i="108" l="1"/>
  <c r="L112" i="108" s="1"/>
  <c r="I114" i="108"/>
  <c r="J113" i="108"/>
  <c r="I112" i="87"/>
  <c r="J111" i="87"/>
  <c r="K111" i="87" s="1"/>
  <c r="L111" i="87" s="1"/>
  <c r="K113" i="108" l="1"/>
  <c r="L113" i="108" s="1"/>
  <c r="I115" i="108"/>
  <c r="J114" i="108"/>
  <c r="I113" i="87"/>
  <c r="J112" i="87"/>
  <c r="K112" i="87" s="1"/>
  <c r="L112" i="87" s="1"/>
  <c r="K114" i="108" l="1"/>
  <c r="L114" i="108" s="1"/>
  <c r="I116" i="108"/>
  <c r="J115" i="108"/>
  <c r="I114" i="87"/>
  <c r="J113" i="87"/>
  <c r="K113" i="87" s="1"/>
  <c r="L113" i="87" s="1"/>
  <c r="K115" i="108" l="1"/>
  <c r="L115" i="108" s="1"/>
  <c r="I117" i="108"/>
  <c r="J116" i="108"/>
  <c r="J114" i="87"/>
  <c r="K114" i="87" s="1"/>
  <c r="L114" i="87" s="1"/>
  <c r="I115" i="87"/>
  <c r="K116" i="108" l="1"/>
  <c r="L116" i="108" s="1"/>
  <c r="I118" i="108"/>
  <c r="J117" i="108"/>
  <c r="J115" i="87"/>
  <c r="K115" i="87" s="1"/>
  <c r="L115" i="87" s="1"/>
  <c r="I116" i="87"/>
  <c r="K117" i="108" l="1"/>
  <c r="L117" i="108" s="1"/>
  <c r="J118" i="108"/>
  <c r="I119" i="108"/>
  <c r="I117" i="87"/>
  <c r="J116" i="87"/>
  <c r="K116" i="87" s="1"/>
  <c r="L116" i="87" s="1"/>
  <c r="K118" i="108" l="1"/>
  <c r="L118" i="108" s="1"/>
  <c r="I120" i="108"/>
  <c r="J119" i="108"/>
  <c r="I118" i="87"/>
  <c r="J117" i="87"/>
  <c r="K117" i="87" s="1"/>
  <c r="L117" i="87" s="1"/>
  <c r="K119" i="108" l="1"/>
  <c r="L119" i="108" s="1"/>
  <c r="I121" i="108"/>
  <c r="J120" i="108"/>
  <c r="J118" i="87"/>
  <c r="K118" i="87" s="1"/>
  <c r="L118" i="87" s="1"/>
  <c r="I119" i="87"/>
  <c r="K120" i="108" l="1"/>
  <c r="L120" i="108" s="1"/>
  <c r="I122" i="108"/>
  <c r="J121" i="108"/>
  <c r="J119" i="87"/>
  <c r="K119" i="87" s="1"/>
  <c r="L119" i="87" s="1"/>
  <c r="I120" i="87"/>
  <c r="K121" i="108" l="1"/>
  <c r="L121" i="108" s="1"/>
  <c r="J122" i="108"/>
  <c r="I123" i="108"/>
  <c r="J120" i="87"/>
  <c r="K120" i="87" s="1"/>
  <c r="L120" i="87" s="1"/>
  <c r="I121" i="87"/>
  <c r="K122" i="108" l="1"/>
  <c r="L122" i="108" s="1"/>
  <c r="I124" i="108"/>
  <c r="J123" i="108"/>
  <c r="J121" i="87"/>
  <c r="K121" i="87" s="1"/>
  <c r="L121" i="87" s="1"/>
  <c r="I122" i="87"/>
  <c r="K123" i="108" l="1"/>
  <c r="L123" i="108" s="1"/>
  <c r="I125" i="108"/>
  <c r="J124" i="108"/>
  <c r="J122" i="87"/>
  <c r="K122" i="87" s="1"/>
  <c r="L122" i="87" s="1"/>
  <c r="I123" i="87"/>
  <c r="K124" i="108" l="1"/>
  <c r="L124" i="108" s="1"/>
  <c r="I126" i="108"/>
  <c r="J125" i="108"/>
  <c r="J123" i="87"/>
  <c r="K123" i="87" s="1"/>
  <c r="L123" i="87" s="1"/>
  <c r="I124" i="87"/>
  <c r="K125" i="108" l="1"/>
  <c r="L125" i="108" s="1"/>
  <c r="J126" i="108"/>
  <c r="I127" i="108"/>
  <c r="J124" i="87"/>
  <c r="K124" i="87" s="1"/>
  <c r="L124" i="87" s="1"/>
  <c r="I125" i="87"/>
  <c r="K126" i="108" l="1"/>
  <c r="L126" i="108" s="1"/>
  <c r="I128" i="108"/>
  <c r="J127" i="108"/>
  <c r="I126" i="87"/>
  <c r="J125" i="87"/>
  <c r="K125" i="87" s="1"/>
  <c r="L125" i="87" s="1"/>
  <c r="K127" i="108" l="1"/>
  <c r="L127" i="108" s="1"/>
  <c r="I129" i="108"/>
  <c r="J128" i="108"/>
  <c r="J126" i="87"/>
  <c r="K126" i="87" s="1"/>
  <c r="L126" i="87" s="1"/>
  <c r="I127" i="87"/>
  <c r="K128" i="108" l="1"/>
  <c r="L128" i="108" s="1"/>
  <c r="I130" i="108"/>
  <c r="J129" i="108"/>
  <c r="I128" i="87"/>
  <c r="J127" i="87"/>
  <c r="K127" i="87" s="1"/>
  <c r="L127" i="87" s="1"/>
  <c r="K129" i="108" l="1"/>
  <c r="L129" i="108" s="1"/>
  <c r="I131" i="108"/>
  <c r="J130" i="108"/>
  <c r="I129" i="87"/>
  <c r="J128" i="87"/>
  <c r="K128" i="87" s="1"/>
  <c r="L128" i="87" s="1"/>
  <c r="K130" i="108" l="1"/>
  <c r="L130" i="108" s="1"/>
  <c r="I132" i="108"/>
  <c r="J131" i="108"/>
  <c r="J129" i="87"/>
  <c r="K129" i="87" s="1"/>
  <c r="L129" i="87" s="1"/>
  <c r="I130" i="87"/>
  <c r="K131" i="108" l="1"/>
  <c r="L131" i="108" s="1"/>
  <c r="I133" i="108"/>
  <c r="J132" i="108"/>
  <c r="J130" i="87"/>
  <c r="K130" i="87" s="1"/>
  <c r="L130" i="87" s="1"/>
  <c r="I131" i="87"/>
  <c r="K132" i="108" l="1"/>
  <c r="L132" i="108" s="1"/>
  <c r="I134" i="108"/>
  <c r="J133" i="108"/>
  <c r="I132" i="87"/>
  <c r="J131" i="87"/>
  <c r="K131" i="87" s="1"/>
  <c r="L131" i="87" s="1"/>
  <c r="K133" i="108" l="1"/>
  <c r="L133" i="108" s="1"/>
  <c r="J134" i="108"/>
  <c r="I135" i="108"/>
  <c r="I133" i="87"/>
  <c r="J132" i="87"/>
  <c r="K132" i="87" s="1"/>
  <c r="L132" i="87" s="1"/>
  <c r="K134" i="108" l="1"/>
  <c r="L134" i="108" s="1"/>
  <c r="I136" i="108"/>
  <c r="J135" i="108"/>
  <c r="I134" i="87"/>
  <c r="J133" i="87"/>
  <c r="K133" i="87" s="1"/>
  <c r="L133" i="87" s="1"/>
  <c r="K135" i="108" l="1"/>
  <c r="L135" i="108" s="1"/>
  <c r="I137" i="108"/>
  <c r="J136" i="108"/>
  <c r="J134" i="87"/>
  <c r="K134" i="87" s="1"/>
  <c r="L134" i="87" s="1"/>
  <c r="I135" i="87"/>
  <c r="K136" i="108" l="1"/>
  <c r="L136" i="108" s="1"/>
  <c r="I138" i="108"/>
  <c r="J137" i="108"/>
  <c r="J135" i="87"/>
  <c r="K135" i="87" s="1"/>
  <c r="L135" i="87" s="1"/>
  <c r="I136" i="87"/>
  <c r="K137" i="108" l="1"/>
  <c r="L137" i="108" s="1"/>
  <c r="J138" i="108"/>
  <c r="I139" i="108"/>
  <c r="J136" i="87"/>
  <c r="K136" i="87" s="1"/>
  <c r="L136" i="87" s="1"/>
  <c r="I137" i="87"/>
  <c r="K138" i="108" l="1"/>
  <c r="L138" i="108" s="1"/>
  <c r="I140" i="108"/>
  <c r="J139" i="108"/>
  <c r="I138" i="87"/>
  <c r="J137" i="87"/>
  <c r="K137" i="87" s="1"/>
  <c r="L137" i="87" s="1"/>
  <c r="K139" i="108" l="1"/>
  <c r="L139" i="108" s="1"/>
  <c r="I141" i="108"/>
  <c r="J140" i="108"/>
  <c r="J138" i="87"/>
  <c r="K138" i="87" s="1"/>
  <c r="L138" i="87" s="1"/>
  <c r="I139" i="87"/>
  <c r="K140" i="108" l="1"/>
  <c r="L140" i="108" s="1"/>
  <c r="I142" i="108"/>
  <c r="J141" i="108"/>
  <c r="I140" i="87"/>
  <c r="J139" i="87"/>
  <c r="K139" i="87" s="1"/>
  <c r="L139" i="87" s="1"/>
  <c r="K141" i="108" l="1"/>
  <c r="L141" i="108" s="1"/>
  <c r="J142" i="108"/>
  <c r="I143" i="108"/>
  <c r="I141" i="87"/>
  <c r="J140" i="87"/>
  <c r="K140" i="87" s="1"/>
  <c r="L140" i="87" s="1"/>
  <c r="K142" i="108" l="1"/>
  <c r="L142" i="108" s="1"/>
  <c r="I144" i="108"/>
  <c r="J143" i="108"/>
  <c r="I142" i="87"/>
  <c r="J141" i="87"/>
  <c r="K141" i="87" s="1"/>
  <c r="L141" i="87" s="1"/>
  <c r="K143" i="108" l="1"/>
  <c r="L143" i="108" s="1"/>
  <c r="I145" i="108"/>
  <c r="J144" i="108"/>
  <c r="J142" i="87"/>
  <c r="K142" i="87" s="1"/>
  <c r="L142" i="87" s="1"/>
  <c r="I143" i="87"/>
  <c r="K144" i="108" l="1"/>
  <c r="L144" i="108" s="1"/>
  <c r="I146" i="108"/>
  <c r="J145" i="108"/>
  <c r="I144" i="87"/>
  <c r="J143" i="87"/>
  <c r="K143" i="87" s="1"/>
  <c r="L143" i="87" s="1"/>
  <c r="K145" i="108" l="1"/>
  <c r="L145" i="108" s="1"/>
  <c r="I147" i="108"/>
  <c r="J146" i="108"/>
  <c r="J144" i="87"/>
  <c r="K144" i="87" s="1"/>
  <c r="L144" i="87" s="1"/>
  <c r="I145" i="87"/>
  <c r="K146" i="108" l="1"/>
  <c r="L146" i="108" s="1"/>
  <c r="I148" i="108"/>
  <c r="J147" i="108"/>
  <c r="J145" i="87"/>
  <c r="K145" i="87" s="1"/>
  <c r="L145" i="87" s="1"/>
  <c r="I146" i="87"/>
  <c r="K147" i="108" l="1"/>
  <c r="L147" i="108" s="1"/>
  <c r="I149" i="108"/>
  <c r="J148" i="108"/>
  <c r="J146" i="87"/>
  <c r="K146" i="87" s="1"/>
  <c r="L146" i="87" s="1"/>
  <c r="I147" i="87"/>
  <c r="K148" i="108" l="1"/>
  <c r="L148" i="108" s="1"/>
  <c r="J149" i="108"/>
  <c r="I150" i="108"/>
  <c r="J147" i="87"/>
  <c r="K147" i="87" s="1"/>
  <c r="L147" i="87" s="1"/>
  <c r="I148" i="87"/>
  <c r="K149" i="108" l="1"/>
  <c r="L149" i="108" s="1"/>
  <c r="I151" i="108"/>
  <c r="J150" i="108"/>
  <c r="J148" i="87"/>
  <c r="K148" i="87" s="1"/>
  <c r="L148" i="87" s="1"/>
  <c r="I149" i="87"/>
  <c r="K150" i="108" l="1"/>
  <c r="L150" i="108" s="1"/>
  <c r="I152" i="108"/>
  <c r="J151" i="108"/>
  <c r="I150" i="87"/>
  <c r="J149" i="87"/>
  <c r="K149" i="87" s="1"/>
  <c r="L149" i="87" s="1"/>
  <c r="K151" i="108" l="1"/>
  <c r="L151" i="108" s="1"/>
  <c r="I153" i="108"/>
  <c r="J152" i="108"/>
  <c r="I151" i="87"/>
  <c r="J150" i="87"/>
  <c r="K150" i="87" s="1"/>
  <c r="L150" i="87" s="1"/>
  <c r="K152" i="108" l="1"/>
  <c r="L152" i="108" s="1"/>
  <c r="I154" i="108"/>
  <c r="J153" i="108"/>
  <c r="I152" i="87"/>
  <c r="J151" i="87"/>
  <c r="K151" i="87" s="1"/>
  <c r="L151" i="87" s="1"/>
  <c r="K153" i="108" l="1"/>
  <c r="L153" i="108" s="1"/>
  <c r="I155" i="108"/>
  <c r="J154" i="108"/>
  <c r="I153" i="87"/>
  <c r="J152" i="87"/>
  <c r="K152" i="87" s="1"/>
  <c r="L152" i="87" s="1"/>
  <c r="K154" i="108" l="1"/>
  <c r="L154" i="108" s="1"/>
  <c r="J155" i="108"/>
  <c r="I156" i="108"/>
  <c r="I154" i="87"/>
  <c r="J153" i="87"/>
  <c r="K153" i="87" s="1"/>
  <c r="L153" i="87" s="1"/>
  <c r="K155" i="108" l="1"/>
  <c r="L155" i="108" s="1"/>
  <c r="I157" i="108"/>
  <c r="J156" i="108"/>
  <c r="I155" i="87"/>
  <c r="J154" i="87"/>
  <c r="K154" i="87" s="1"/>
  <c r="L154" i="87" s="1"/>
  <c r="K156" i="108" l="1"/>
  <c r="L156" i="108" s="1"/>
  <c r="I158" i="108"/>
  <c r="J158" i="108" s="1"/>
  <c r="K158" i="108" s="1"/>
  <c r="J157" i="108"/>
  <c r="I156" i="87"/>
  <c r="J155" i="87"/>
  <c r="K155" i="87" s="1"/>
  <c r="L155" i="87" s="1"/>
  <c r="K157" i="108" l="1"/>
  <c r="L157" i="108" s="1"/>
  <c r="J159" i="108"/>
  <c r="I157" i="87"/>
  <c r="J156" i="87"/>
  <c r="K156" i="87" s="1"/>
  <c r="L156" i="87" s="1"/>
  <c r="L158" i="108" l="1"/>
  <c r="K159" i="108"/>
  <c r="I158" i="87"/>
  <c r="J158" i="87" s="1"/>
  <c r="K158" i="87" s="1"/>
  <c r="L158" i="87" s="1"/>
  <c r="J157" i="87"/>
  <c r="K157" i="87" s="1"/>
  <c r="L157" i="87" s="1"/>
  <c r="K159" i="87" l="1"/>
  <c r="J159" i="87"/>
  <c r="G4" i="107" l="1"/>
  <c r="H4" i="107"/>
</calcChain>
</file>

<file path=xl/sharedStrings.xml><?xml version="1.0" encoding="utf-8"?>
<sst xmlns="http://schemas.openxmlformats.org/spreadsheetml/2006/main" count="468" uniqueCount="68">
  <si>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</si>
  <si>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</si>
  <si>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</si>
  <si>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</si>
  <si>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</si>
  <si>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</si>
  <si>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</si>
  <si>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</si>
  <si>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</si>
  <si>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</si>
  <si>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</si>
  <si>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 xml:space="preserve">Built up Area in 
Sq. Ft. 
</t>
  </si>
  <si>
    <t>3 BHK</t>
  </si>
  <si>
    <t xml:space="preserve">Total </t>
  </si>
  <si>
    <t>Total Value</t>
  </si>
  <si>
    <t>Avg</t>
  </si>
  <si>
    <t>A</t>
  </si>
  <si>
    <t>B</t>
  </si>
  <si>
    <t>4.5 BHK</t>
  </si>
  <si>
    <t>4 BHK</t>
  </si>
  <si>
    <t>3 BHK LARGE</t>
  </si>
  <si>
    <t>4 BHK OPTIMA</t>
  </si>
  <si>
    <t>1 BED STUDIO</t>
  </si>
  <si>
    <t>Tower A</t>
  </si>
  <si>
    <t>1st Refuge</t>
  </si>
  <si>
    <t>total 3 flat</t>
  </si>
  <si>
    <t>Ref</t>
  </si>
  <si>
    <t>Tower B</t>
  </si>
  <si>
    <t>total 3 flats</t>
  </si>
  <si>
    <t>8th &amp; 29th Refuge</t>
  </si>
  <si>
    <t>total 2 flats</t>
  </si>
  <si>
    <t>15th &amp; 22nd Refuge</t>
  </si>
  <si>
    <t>typical 2,3,4,5,6,7,9,10,11,12,13,14,16,17,18,19,20,21,23,24,25,26,27,28,30,31,32,33,34,35,37,38</t>
  </si>
  <si>
    <t>total 4 flats</t>
  </si>
  <si>
    <t>36th floor</t>
  </si>
  <si>
    <t>typical 40,41,42</t>
  </si>
  <si>
    <t>Studio Apat</t>
  </si>
  <si>
    <t>Studio Apart</t>
  </si>
  <si>
    <t>39th floor</t>
  </si>
  <si>
    <t>Other Usable Area in Sq.ft.</t>
  </si>
  <si>
    <t>Total Area in Sq.Ft</t>
  </si>
  <si>
    <t>Tower</t>
  </si>
  <si>
    <t>Studio</t>
  </si>
  <si>
    <t xml:space="preserve">Studio </t>
  </si>
  <si>
    <t xml:space="preserve"> Comp.</t>
  </si>
  <si>
    <t xml:space="preserve">As per Builder Plan /  RERA Carpet Area in 
Sq. Ft.                      
</t>
  </si>
  <si>
    <r>
      <t xml:space="preserve">Rate per 
Sq. ft. on Total 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</si>
  <si>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</si>
  <si>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</si>
  <si>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</si>
  <si>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</si>
  <si>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>BUA S.M</t>
  </si>
  <si>
    <t>BUA Sq.ft.</t>
  </si>
  <si>
    <t>BUA Rate</t>
  </si>
  <si>
    <t>CA Rate</t>
  </si>
  <si>
    <t>Final Rate CA</t>
  </si>
  <si>
    <t>B1004</t>
  </si>
  <si>
    <t>A2903</t>
  </si>
  <si>
    <t>A2003</t>
  </si>
  <si>
    <t>B903</t>
  </si>
  <si>
    <t>B1402</t>
  </si>
  <si>
    <t>A1504</t>
  </si>
  <si>
    <t>A2101</t>
  </si>
  <si>
    <t>A3304</t>
  </si>
  <si>
    <t>CA SqM.</t>
  </si>
  <si>
    <t>CA Sqf.</t>
  </si>
  <si>
    <t xml:space="preserve">3 BHK - 78                                                  4 BHK - 40                                           4.5 BHK -  38         Studio Apartment - 1                                                                                                                    </t>
  </si>
  <si>
    <t xml:space="preserve">Water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</si>
</sst>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65" formatCode="0.0"/>
    <numFmt numFmtId="166" formatCode="#,##0.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7"/>
      <color theme="1"/>
      <name val="Arial Narrow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b/>
      <sz val="11"/>
      <color theme="1"/>
      <name val="Arial Narrow"/>
      <family val="2"/>
    </font>
    <font>
      <sz val="8"/>
      <name val="Calibri"/>
      <family val="2"/>
      <scheme val="minor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name val="Arial Narrow"/>
      <family val="2"/>
    </font>
    <font>
      <b/>
      <sz val="7"/>
      <name val="Arial Narrow"/>
      <family val="2"/>
    </font>
    <font>
      <b/>
      <sz val="10"/>
      <name val="Arial Narrow"/>
      <family val="2"/>
    </font>
    <font>
      <sz val="10"/>
      <color rgb="FFFF0000"/>
      <name val="Calibri"/>
      <family val="2"/>
      <scheme val="minor"/>
    </font>
    <font>
      <sz val="11"/>
      <name val="Arial Narrow"/>
      <family val="2"/>
    </font>
    <font>
      <sz val="11"/>
      <color rgb="FFFF0000"/>
      <name val="Arial Narrow"/>
      <family val="2"/>
    </font>
    <font>
      <b/>
      <sz val="12"/>
      <color rgb="FFFF0000"/>
      <name val="Arial Narrow"/>
      <family val="2"/>
    </font>
    <font>
      <sz val="11"/>
      <color rgb="FF333333"/>
      <name val="Arial Narrow"/>
      <family val="2"/>
    </font>
    <font>
      <b/>
      <sz val="14"/>
      <color theme="1"/>
      <name val="Arial Narrow"/>
      <family val="2"/>
    </font>
    <font>
      <b/>
      <sz val="11"/>
      <color rgb="FFFFFFFF"/>
      <name val="Arial Narrow"/>
      <family val="2"/>
    </font>
    <font>
      <b/>
      <sz val="11"/>
      <color rgb="FF333333"/>
      <name val="Arial Narrow"/>
      <family val="2"/>
    </font>
    <font>
      <sz val="10"/>
      <color rgb="FF333333"/>
      <name val="Arial Narrow"/>
      <family val="2"/>
    </font>
    <font>
      <sz val="12"/>
      <color rgb="FF333333"/>
      <name val="Arial Narrow"/>
      <family val="2"/>
    </font>
    <font>
      <sz val="12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Calibri"/>
      <family val="2"/>
      <scheme val="minor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  <font>
      <b/>
      <sz val="9"/>
      <color theme="1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/>
    <xf numFmtId="1" fontId="2" fillId="0" borderId="0" xfId="0" applyNumberFormat="1" applyFont="1"/>
    <xf numFmtId="1" fontId="0" fillId="0" borderId="0" xfId="0" applyNumberFormat="1"/>
    <xf numFmtId="0" fontId="3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2" fontId="0" fillId="0" borderId="0" xfId="0" applyNumberFormat="1"/>
    <xf numFmtId="1" fontId="8" fillId="0" borderId="0" xfId="0" applyNumberFormat="1" applyFont="1"/>
    <xf numFmtId="1" fontId="0" fillId="0" borderId="5" xfId="0" applyNumberFormat="1" applyBorder="1" applyAlignment="1">
      <alignment horizontal="left" vertical="top" wrapText="1"/>
    </xf>
    <xf numFmtId="1" fontId="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/>
    </xf>
    <xf numFmtId="1" fontId="5" fillId="0" borderId="0" xfId="0" applyNumberFormat="1" applyFont="1" applyAlignment="1">
      <alignment vertical="center"/>
    </xf>
    <xf numFmtId="16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43" fontId="2" fillId="0" borderId="0" xfId="1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3" fontId="7" fillId="0" borderId="0" xfId="0" applyNumberFormat="1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43" fontId="9" fillId="0" borderId="0" xfId="0" applyNumberFormat="1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43" fontId="21" fillId="0" borderId="0" xfId="1" applyFont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0" fontId="1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" fontId="15" fillId="0" borderId="0" xfId="0" applyNumberFormat="1" applyFont="1" applyAlignment="1">
      <alignment vertical="center"/>
    </xf>
    <xf numFmtId="1" fontId="0" fillId="0" borderId="0" xfId="0" applyNumberFormat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" fontId="1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3" fontId="19" fillId="0" borderId="0" xfId="1" applyFont="1" applyAlignment="1">
      <alignment horizontal="center" vertical="center"/>
    </xf>
    <xf numFmtId="43" fontId="19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43" fontId="19" fillId="0" borderId="1" xfId="0" applyNumberFormat="1" applyFont="1" applyBorder="1" applyAlignment="1">
      <alignment horizontal="center" vertical="center"/>
    </xf>
    <xf numFmtId="43" fontId="19" fillId="3" borderId="9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43" fontId="19" fillId="0" borderId="1" xfId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164" fontId="12" fillId="0" borderId="1" xfId="1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3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" fontId="5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7" fillId="0" borderId="0" xfId="0" applyFont="1" applyAlignment="1">
      <alignment horizontal="center" vertical="center" wrapText="1"/>
    </xf>
    <xf numFmtId="165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vertical="top" wrapText="1"/>
    </xf>
    <xf numFmtId="1" fontId="22" fillId="0" borderId="0" xfId="0" applyNumberFormat="1" applyFont="1" applyAlignment="1">
      <alignment vertical="top" wrapText="1"/>
    </xf>
    <xf numFmtId="0" fontId="22" fillId="0" borderId="1" xfId="0" applyFont="1" applyBorder="1" applyAlignment="1">
      <alignment vertical="top" wrapText="1"/>
    </xf>
    <xf numFmtId="1" fontId="3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top"/>
    </xf>
    <xf numFmtId="166" fontId="0" fillId="0" borderId="0" xfId="0" applyNumberFormat="1" applyAlignment="1">
      <alignment horizontal="right" vertical="top"/>
    </xf>
    <xf numFmtId="166" fontId="24" fillId="0" borderId="0" xfId="0" applyNumberFormat="1" applyFont="1" applyAlignment="1">
      <alignment horizontal="center" vertical="center"/>
    </xf>
    <xf numFmtId="166" fontId="22" fillId="0" borderId="0" xfId="0" applyNumberFormat="1" applyFont="1" applyAlignment="1">
      <alignment horizontal="center" vertical="center" wrapText="1"/>
    </xf>
    <xf numFmtId="3" fontId="15" fillId="0" borderId="0" xfId="0" applyNumberFormat="1" applyFont="1" applyAlignment="1">
      <alignment horizontal="right" vertical="top"/>
    </xf>
    <xf numFmtId="2" fontId="9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3" fontId="6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3" fillId="0" borderId="0" xfId="0" applyFont="1"/>
    <xf numFmtId="43" fontId="33" fillId="0" borderId="0" xfId="1" applyFont="1"/>
    <xf numFmtId="0" fontId="34" fillId="0" borderId="1" xfId="0" applyFont="1" applyBorder="1" applyAlignment="1">
      <alignment horizontal="center"/>
    </xf>
    <xf numFmtId="1" fontId="34" fillId="0" borderId="1" xfId="0" applyNumberFormat="1" applyFont="1" applyBorder="1" applyAlignment="1">
      <alignment horizontal="center" vertical="center"/>
    </xf>
    <xf numFmtId="1" fontId="3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3" fontId="34" fillId="0" borderId="1" xfId="0" applyNumberFormat="1" applyFont="1" applyBorder="1" applyAlignment="1">
      <alignment horizontal="center" vertical="center"/>
    </xf>
    <xf numFmtId="1" fontId="35" fillId="0" borderId="1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164" fontId="35" fillId="0" borderId="1" xfId="0" applyNumberFormat="1" applyFont="1" applyBorder="1" applyAlignment="1">
      <alignment horizontal="center" vertical="center"/>
    </xf>
    <xf numFmtId="164" fontId="35" fillId="0" borderId="1" xfId="1" applyNumberFormat="1" applyFont="1" applyBorder="1" applyAlignment="1">
      <alignment horizontal="center" vertical="center"/>
    </xf>
    <xf numFmtId="43" fontId="35" fillId="0" borderId="1" xfId="1" applyFont="1" applyBorder="1" applyAlignment="1">
      <alignment horizontal="center" vertical="center"/>
    </xf>
    <xf numFmtId="164" fontId="14" fillId="0" borderId="1" xfId="1" applyNumberFormat="1" applyFont="1" applyBorder="1" applyAlignment="1">
      <alignment horizontal="left"/>
    </xf>
    <xf numFmtId="164" fontId="14" fillId="0" borderId="1" xfId="1" applyNumberFormat="1" applyFont="1" applyBorder="1" applyAlignment="1">
      <alignment horizontal="center"/>
    </xf>
    <xf numFmtId="164" fontId="14" fillId="0" borderId="1" xfId="1" applyNumberFormat="1" applyFont="1" applyBorder="1" applyAlignment="1">
      <alignment horizontal="center" vertical="top" wrapText="1"/>
    </xf>
    <xf numFmtId="164" fontId="14" fillId="0" borderId="1" xfId="1" applyNumberFormat="1" applyFont="1" applyFill="1" applyBorder="1" applyAlignment="1">
      <alignment horizontal="center"/>
    </xf>
    <xf numFmtId="164" fontId="14" fillId="0" borderId="1" xfId="1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/>
    </xf>
    <xf numFmtId="1" fontId="36" fillId="0" borderId="1" xfId="0" applyNumberFormat="1" applyFont="1" applyBorder="1" applyAlignment="1">
      <alignment horizontal="center" vertical="center"/>
    </xf>
    <xf numFmtId="1" fontId="36" fillId="0" borderId="2" xfId="0" applyNumberFormat="1" applyFont="1" applyBorder="1" applyAlignment="1">
      <alignment horizontal="center" vertical="center"/>
    </xf>
    <xf numFmtId="1" fontId="37" fillId="0" borderId="1" xfId="0" applyNumberFormat="1" applyFont="1" applyBorder="1" applyAlignment="1">
      <alignment horizontal="center" vertical="center"/>
    </xf>
    <xf numFmtId="1" fontId="37" fillId="0" borderId="2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29" fillId="4" borderId="0" xfId="0" applyFont="1" applyFill="1" applyAlignment="1">
      <alignment horizontal="center" vertical="center"/>
    </xf>
    <xf numFmtId="43" fontId="19" fillId="4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left"/>
    </xf>
    <xf numFmtId="164" fontId="5" fillId="0" borderId="2" xfId="0" applyNumberFormat="1" applyFont="1" applyBorder="1" applyAlignment="1">
      <alignment horizontal="center"/>
    </xf>
    <xf numFmtId="43" fontId="19" fillId="3" borderId="0" xfId="0" applyNumberFormat="1" applyFont="1" applyFill="1" applyAlignment="1">
      <alignment horizontal="center" vertical="center"/>
    </xf>
    <xf numFmtId="43" fontId="19" fillId="0" borderId="9" xfId="0" applyNumberFormat="1" applyFont="1" applyBorder="1" applyAlignment="1">
      <alignment horizontal="center" vertical="center"/>
    </xf>
    <xf numFmtId="43" fontId="19" fillId="0" borderId="9" xfId="1" applyFont="1" applyBorder="1" applyAlignment="1">
      <alignment horizontal="center" vertical="center"/>
    </xf>
    <xf numFmtId="43" fontId="19" fillId="4" borderId="0" xfId="0" applyNumberFormat="1" applyFont="1" applyFill="1" applyBorder="1" applyAlignment="1">
      <alignment horizontal="center" vertical="center"/>
    </xf>
    <xf numFmtId="1" fontId="19" fillId="0" borderId="0" xfId="0" applyNumberFormat="1" applyFont="1" applyAlignment="1">
      <alignment horizontal="center" vertical="center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25</xdr:row>
      <xdr:rowOff>161926</xdr:rowOff>
    </xdr:from>
    <xdr:to>
      <xdr:col>24</xdr:col>
      <xdr:colOff>179400</xdr:colOff>
      <xdr:row>44</xdr:row>
      <xdr:rowOff>128711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9DDB81-CBE2-42CB-7796-3E079A9FF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" y="5419726"/>
          <a:ext cx="12600000" cy="4100635"/>
        </a:xfrm>
        <a:prstGeom prst="rect">
          <a:avLst/>
        </a:prstGeom>
      </xdr:spPr>
    </xdr:pic>
    <xdr:clientData/>
  </xdr:twoCellAnchor>
  <xdr:twoCellAnchor editAs="oneCell">
    <xdr:from>
      <xdr:col>4</xdr:col>
      <xdr:colOff>425694</xdr:colOff>
      <xdr:row>0</xdr:row>
      <xdr:rowOff>0</xdr:rowOff>
    </xdr:from>
    <xdr:to>
      <xdr:col>24</xdr:col>
      <xdr:colOff>528894</xdr:colOff>
      <xdr:row>15</xdr:row>
      <xdr:rowOff>83546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535B5F-D44A-51F3-27E5-48ADB1C7B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8232" y="0"/>
          <a:ext cx="12573624" cy="32854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59"/>
  <sheetViews>
    <sheetView topLeftCell="A139" zoomScale="160" zoomScaleNormal="160" workbookViewId="0">
      <selection activeCell="L156" sqref="L156"/>
    </sheetView>
  </sheetViews>
  <sheetFormatPr defaultRowHeight="15" x14ac:dyDescent="0.25"/>
  <cols>
    <col min="1" max="1" width="4" style="59" customWidth="1"/>
    <col min="2" max="2" width="5" style="58" customWidth="1"/>
    <col min="3" max="3" width="4.5703125" style="58" customWidth="1"/>
    <col min="4" max="4" width="7.7109375" style="37" customWidth="1"/>
    <col min="5" max="5" width="7.7109375" style="98" customWidth="1"/>
    <col min="6" max="6" width="6" style="99" customWidth="1"/>
    <col min="7" max="7" width="8.28515625" style="99" customWidth="1"/>
    <col min="8" max="8" width="6.42578125" style="99" customWidth="1"/>
    <col min="9" max="9" width="6.5703125" style="110" customWidth="1"/>
    <col min="10" max="10" width="11.7109375" style="110" customWidth="1"/>
    <col min="11" max="11" width="12" style="110" customWidth="1"/>
    <col min="12" max="12" width="9.5703125" style="111" customWidth="1"/>
    <col min="13" max="13" width="9" style="110" customWidth="1"/>
    <col min="15" max="15" width="11.7109375" customWidth="1"/>
    <col min="16" max="16" width="11.28515625" customWidth="1"/>
    <col min="17" max="17" width="9.5703125" customWidth="1"/>
    <col min="18" max="18" width="9.28515625" style="1" customWidth="1"/>
    <col min="21" max="22" width="14.85546875" customWidth="1"/>
    <col min="28" max="28" width="16.140625" customWidth="1"/>
  </cols>
  <sheetData>
    <row r="1" spans="1:23" ht="48.75" customHeight="1" thickBot="1" x14ac:dyDescent="0.3">
      <c r="A1" s="19" t="s">
        <v>1</v>
      </c>
      <c r="B1" s="19" t="s">
        <v>0</v>
      </c>
      <c r="C1" s="20" t="s">
        <v>2</v>
      </c>
      <c r="D1" s="20" t="s">
        <v>44</v>
      </c>
      <c r="E1" s="20" t="s">
        <v>45</v>
      </c>
      <c r="F1" s="100" t="s">
        <v>39</v>
      </c>
      <c r="G1" s="101" t="s">
        <v>40</v>
      </c>
      <c r="H1" s="101" t="s">
        <v>11</v>
      </c>
      <c r="I1" s="104" t="s">
        <v>46</v>
      </c>
      <c r="J1" s="105" t="s">
        <v>47</v>
      </c>
      <c r="K1" s="106" t="s">
        <v>48</v>
      </c>
      <c r="L1" s="107" t="s">
        <v>49</v>
      </c>
      <c r="M1" s="108" t="s">
        <v>50</v>
      </c>
      <c r="N1" s="5"/>
    </row>
    <row r="2" spans="1:23" ht="17.25" thickBot="1" x14ac:dyDescent="0.35">
      <c r="A2" s="112">
        <v>1</v>
      </c>
      <c r="B2" s="113">
        <v>101</v>
      </c>
      <c r="C2" s="114">
        <v>1</v>
      </c>
      <c r="D2" s="115" t="s">
        <v>12</v>
      </c>
      <c r="E2" s="113">
        <v>1133</v>
      </c>
      <c r="F2" s="119">
        <v>125.29300000000001</v>
      </c>
      <c r="G2" s="113">
        <f>E2+F2</f>
        <v>1258.2930000000001</v>
      </c>
      <c r="H2" s="113">
        <f>G2*1.1</f>
        <v>1384.1223000000002</v>
      </c>
      <c r="I2" s="116">
        <v>41500</v>
      </c>
      <c r="J2" s="125">
        <f>G2*I2</f>
        <v>52219159.500000007</v>
      </c>
      <c r="K2" s="126">
        <f>ROUND(J2*1.1,0)</f>
        <v>57441075</v>
      </c>
      <c r="L2" s="127">
        <f>MROUND((K2*0.03/12),500)</f>
        <v>143500</v>
      </c>
      <c r="M2" s="128">
        <f>F2*3500</f>
        <v>438525.5</v>
      </c>
      <c r="N2" s="4"/>
      <c r="O2" s="16">
        <f>J2/H2</f>
        <v>37727.272727272728</v>
      </c>
      <c r="R2" s="10"/>
      <c r="S2" s="3"/>
      <c r="T2" s="3"/>
      <c r="U2" s="6"/>
      <c r="W2" s="12"/>
    </row>
    <row r="3" spans="1:23" ht="16.5" x14ac:dyDescent="0.3">
      <c r="A3" s="112">
        <v>2</v>
      </c>
      <c r="B3" s="113">
        <v>103</v>
      </c>
      <c r="C3" s="114">
        <v>1</v>
      </c>
      <c r="D3" s="115" t="s">
        <v>12</v>
      </c>
      <c r="E3" s="113">
        <v>1298.68</v>
      </c>
      <c r="F3" s="119">
        <v>146.18</v>
      </c>
      <c r="G3" s="113">
        <f t="shared" ref="G3:G66" si="0">E3+F3</f>
        <v>1444.8600000000001</v>
      </c>
      <c r="H3" s="113">
        <f t="shared" ref="H3:H66" si="1">G3*1.1</f>
        <v>1589.3460000000002</v>
      </c>
      <c r="I3" s="116">
        <f t="shared" ref="I3:I8" si="2">I2</f>
        <v>41500</v>
      </c>
      <c r="J3" s="125">
        <f t="shared" ref="J3:J66" si="3">G3*I3</f>
        <v>59961690.000000007</v>
      </c>
      <c r="K3" s="126">
        <f t="shared" ref="K3:K66" si="4">ROUND(J3*1.1,0)</f>
        <v>65957859</v>
      </c>
      <c r="L3" s="127">
        <f t="shared" ref="L3:L66" si="5">MROUND((K3*0.03/12),500)</f>
        <v>165000</v>
      </c>
      <c r="M3" s="128">
        <f t="shared" ref="M3:M66" si="6">F3*3500</f>
        <v>511630</v>
      </c>
      <c r="N3" s="4"/>
      <c r="P3" s="15"/>
      <c r="R3" s="10"/>
      <c r="S3" s="3"/>
      <c r="T3" s="11"/>
      <c r="U3" s="13"/>
      <c r="W3" s="42"/>
    </row>
    <row r="4" spans="1:23" s="38" customFormat="1" ht="16.5" x14ac:dyDescent="0.3">
      <c r="A4" s="112">
        <v>3</v>
      </c>
      <c r="B4" s="113">
        <v>104</v>
      </c>
      <c r="C4" s="114">
        <v>1</v>
      </c>
      <c r="D4" s="115" t="s">
        <v>18</v>
      </c>
      <c r="E4" s="113">
        <v>1996.83</v>
      </c>
      <c r="F4" s="119">
        <v>254.67599999999999</v>
      </c>
      <c r="G4" s="113">
        <f t="shared" si="0"/>
        <v>2251.5059999999999</v>
      </c>
      <c r="H4" s="113">
        <f t="shared" si="1"/>
        <v>2476.6566000000003</v>
      </c>
      <c r="I4" s="116">
        <f t="shared" si="2"/>
        <v>41500</v>
      </c>
      <c r="J4" s="125">
        <f t="shared" si="3"/>
        <v>93437499</v>
      </c>
      <c r="K4" s="126">
        <f t="shared" si="4"/>
        <v>102781249</v>
      </c>
      <c r="L4" s="127">
        <f t="shared" si="5"/>
        <v>257000</v>
      </c>
      <c r="M4" s="128">
        <f t="shared" si="6"/>
        <v>891366</v>
      </c>
      <c r="N4" s="4"/>
      <c r="O4" s="40"/>
      <c r="P4" s="41"/>
      <c r="R4" s="11"/>
      <c r="S4" s="11"/>
    </row>
    <row r="5" spans="1:23" s="38" customFormat="1" ht="16.5" x14ac:dyDescent="0.3">
      <c r="A5" s="112">
        <v>4</v>
      </c>
      <c r="B5" s="113">
        <v>201</v>
      </c>
      <c r="C5" s="114">
        <v>2</v>
      </c>
      <c r="D5" s="115" t="s">
        <v>12</v>
      </c>
      <c r="E5" s="113">
        <v>1133.019</v>
      </c>
      <c r="F5" s="119">
        <v>125.29300000000001</v>
      </c>
      <c r="G5" s="113">
        <f t="shared" si="0"/>
        <v>1258.3119999999999</v>
      </c>
      <c r="H5" s="113">
        <f t="shared" si="1"/>
        <v>1384.1432</v>
      </c>
      <c r="I5" s="116">
        <f t="shared" si="2"/>
        <v>41500</v>
      </c>
      <c r="J5" s="125">
        <f t="shared" si="3"/>
        <v>52219947.999999993</v>
      </c>
      <c r="K5" s="126">
        <f t="shared" si="4"/>
        <v>57441943</v>
      </c>
      <c r="L5" s="127">
        <f t="shared" si="5"/>
        <v>143500</v>
      </c>
      <c r="M5" s="128">
        <f t="shared" si="6"/>
        <v>438525.5</v>
      </c>
      <c r="N5" s="4"/>
      <c r="O5" s="40"/>
      <c r="P5" s="41"/>
      <c r="R5" s="11"/>
      <c r="S5" s="11"/>
    </row>
    <row r="6" spans="1:23" ht="16.5" x14ac:dyDescent="0.3">
      <c r="A6" s="112">
        <v>5</v>
      </c>
      <c r="B6" s="113">
        <v>202</v>
      </c>
      <c r="C6" s="114">
        <v>2</v>
      </c>
      <c r="D6" s="115" t="s">
        <v>19</v>
      </c>
      <c r="E6" s="113">
        <v>1737.9549999999999</v>
      </c>
      <c r="F6" s="119">
        <v>167.16499999999999</v>
      </c>
      <c r="G6" s="113">
        <f t="shared" si="0"/>
        <v>1905.12</v>
      </c>
      <c r="H6" s="113">
        <f t="shared" si="1"/>
        <v>2095.6320000000001</v>
      </c>
      <c r="I6" s="116">
        <f t="shared" si="2"/>
        <v>41500</v>
      </c>
      <c r="J6" s="125">
        <f t="shared" si="3"/>
        <v>79062480</v>
      </c>
      <c r="K6" s="126">
        <f t="shared" si="4"/>
        <v>86968728</v>
      </c>
      <c r="L6" s="127">
        <f t="shared" si="5"/>
        <v>217500</v>
      </c>
      <c r="M6" s="128">
        <f t="shared" si="6"/>
        <v>585077.5</v>
      </c>
      <c r="N6" s="4"/>
      <c r="O6" s="14"/>
      <c r="P6" s="15"/>
      <c r="R6" s="3"/>
      <c r="S6" s="3"/>
    </row>
    <row r="7" spans="1:23" ht="16.5" x14ac:dyDescent="0.3">
      <c r="A7" s="112">
        <v>6</v>
      </c>
      <c r="B7" s="113">
        <v>203</v>
      </c>
      <c r="C7" s="114">
        <v>2</v>
      </c>
      <c r="D7" s="115" t="s">
        <v>12</v>
      </c>
      <c r="E7" s="113">
        <v>1298.68</v>
      </c>
      <c r="F7" s="119">
        <v>146.18</v>
      </c>
      <c r="G7" s="113">
        <f t="shared" si="0"/>
        <v>1444.8600000000001</v>
      </c>
      <c r="H7" s="113">
        <f t="shared" si="1"/>
        <v>1589.3460000000002</v>
      </c>
      <c r="I7" s="116">
        <f t="shared" si="2"/>
        <v>41500</v>
      </c>
      <c r="J7" s="125">
        <f t="shared" si="3"/>
        <v>59961690.000000007</v>
      </c>
      <c r="K7" s="126">
        <f t="shared" si="4"/>
        <v>65957859</v>
      </c>
      <c r="L7" s="127">
        <f t="shared" si="5"/>
        <v>165000</v>
      </c>
      <c r="M7" s="128">
        <f t="shared" si="6"/>
        <v>511630</v>
      </c>
      <c r="N7" s="4"/>
      <c r="O7" s="14"/>
      <c r="P7" s="15"/>
      <c r="R7" s="3"/>
      <c r="S7" s="3"/>
    </row>
    <row r="8" spans="1:23" ht="16.5" x14ac:dyDescent="0.3">
      <c r="A8" s="112">
        <v>7</v>
      </c>
      <c r="B8" s="113">
        <v>204</v>
      </c>
      <c r="C8" s="114">
        <v>2</v>
      </c>
      <c r="D8" s="115" t="s">
        <v>18</v>
      </c>
      <c r="E8" s="113">
        <v>1996.83</v>
      </c>
      <c r="F8" s="119">
        <v>254.67599999999999</v>
      </c>
      <c r="G8" s="113">
        <f t="shared" si="0"/>
        <v>2251.5059999999999</v>
      </c>
      <c r="H8" s="113">
        <f t="shared" si="1"/>
        <v>2476.6566000000003</v>
      </c>
      <c r="I8" s="116">
        <f t="shared" si="2"/>
        <v>41500</v>
      </c>
      <c r="J8" s="125">
        <f t="shared" si="3"/>
        <v>93437499</v>
      </c>
      <c r="K8" s="126">
        <f t="shared" si="4"/>
        <v>102781249</v>
      </c>
      <c r="L8" s="127">
        <f t="shared" si="5"/>
        <v>257000</v>
      </c>
      <c r="M8" s="128">
        <f t="shared" si="6"/>
        <v>891366</v>
      </c>
      <c r="N8" s="4"/>
      <c r="O8" s="14"/>
      <c r="P8" s="15"/>
      <c r="R8" s="3"/>
      <c r="S8" s="3"/>
    </row>
    <row r="9" spans="1:23" ht="16.5" x14ac:dyDescent="0.3">
      <c r="A9" s="112">
        <v>8</v>
      </c>
      <c r="B9" s="113">
        <v>301</v>
      </c>
      <c r="C9" s="114">
        <v>3</v>
      </c>
      <c r="D9" s="115" t="s">
        <v>12</v>
      </c>
      <c r="E9" s="113">
        <v>1133.019</v>
      </c>
      <c r="F9" s="119">
        <v>125.29300000000001</v>
      </c>
      <c r="G9" s="113">
        <f t="shared" si="0"/>
        <v>1258.3119999999999</v>
      </c>
      <c r="H9" s="113">
        <f t="shared" si="1"/>
        <v>1384.1432</v>
      </c>
      <c r="I9" s="116">
        <f>I8+250</f>
        <v>41750</v>
      </c>
      <c r="J9" s="125">
        <f t="shared" si="3"/>
        <v>52534525.999999993</v>
      </c>
      <c r="K9" s="126">
        <f t="shared" si="4"/>
        <v>57787979</v>
      </c>
      <c r="L9" s="127">
        <f t="shared" si="5"/>
        <v>144500</v>
      </c>
      <c r="M9" s="128">
        <f t="shared" si="6"/>
        <v>438525.5</v>
      </c>
      <c r="N9" s="4"/>
      <c r="O9" s="14"/>
      <c r="P9" s="15"/>
      <c r="R9" s="3"/>
      <c r="S9" s="3"/>
    </row>
    <row r="10" spans="1:23" ht="16.5" x14ac:dyDescent="0.3">
      <c r="A10" s="112">
        <v>9</v>
      </c>
      <c r="B10" s="113">
        <v>302</v>
      </c>
      <c r="C10" s="114">
        <v>3</v>
      </c>
      <c r="D10" s="115" t="s">
        <v>19</v>
      </c>
      <c r="E10" s="113">
        <v>1737.9549999999999</v>
      </c>
      <c r="F10" s="119">
        <v>167.16499999999999</v>
      </c>
      <c r="G10" s="113">
        <f t="shared" si="0"/>
        <v>1905.12</v>
      </c>
      <c r="H10" s="113">
        <f t="shared" si="1"/>
        <v>2095.6320000000001</v>
      </c>
      <c r="I10" s="116">
        <f>I9</f>
        <v>41750</v>
      </c>
      <c r="J10" s="125">
        <f t="shared" si="3"/>
        <v>79538760</v>
      </c>
      <c r="K10" s="126">
        <f t="shared" si="4"/>
        <v>87492636</v>
      </c>
      <c r="L10" s="127">
        <f t="shared" si="5"/>
        <v>218500</v>
      </c>
      <c r="M10" s="128">
        <f t="shared" si="6"/>
        <v>585077.5</v>
      </c>
      <c r="N10" s="4"/>
      <c r="O10" s="14"/>
      <c r="P10" s="15"/>
      <c r="R10" s="3"/>
      <c r="S10" s="3"/>
    </row>
    <row r="11" spans="1:23" ht="16.5" x14ac:dyDescent="0.3">
      <c r="A11" s="112">
        <v>10</v>
      </c>
      <c r="B11" s="113">
        <v>303</v>
      </c>
      <c r="C11" s="114">
        <v>3</v>
      </c>
      <c r="D11" s="115" t="s">
        <v>12</v>
      </c>
      <c r="E11" s="113">
        <v>1298.68</v>
      </c>
      <c r="F11" s="119">
        <v>146.18</v>
      </c>
      <c r="G11" s="113">
        <f t="shared" si="0"/>
        <v>1444.8600000000001</v>
      </c>
      <c r="H11" s="113">
        <f t="shared" si="1"/>
        <v>1589.3460000000002</v>
      </c>
      <c r="I11" s="116">
        <f>I10</f>
        <v>41750</v>
      </c>
      <c r="J11" s="125">
        <f t="shared" si="3"/>
        <v>60322905.000000007</v>
      </c>
      <c r="K11" s="126">
        <f t="shared" si="4"/>
        <v>66355196</v>
      </c>
      <c r="L11" s="127">
        <f t="shared" si="5"/>
        <v>166000</v>
      </c>
      <c r="M11" s="128">
        <f t="shared" si="6"/>
        <v>511630</v>
      </c>
      <c r="N11" s="4"/>
      <c r="O11" s="14"/>
      <c r="P11" s="15"/>
      <c r="R11" s="3"/>
      <c r="S11" s="3"/>
    </row>
    <row r="12" spans="1:23" ht="16.5" x14ac:dyDescent="0.3">
      <c r="A12" s="112">
        <v>11</v>
      </c>
      <c r="B12" s="113">
        <v>304</v>
      </c>
      <c r="C12" s="114">
        <v>3</v>
      </c>
      <c r="D12" s="115" t="s">
        <v>18</v>
      </c>
      <c r="E12" s="113">
        <v>1996.83</v>
      </c>
      <c r="F12" s="119">
        <v>254.67599999999999</v>
      </c>
      <c r="G12" s="113">
        <f t="shared" si="0"/>
        <v>2251.5059999999999</v>
      </c>
      <c r="H12" s="113">
        <f t="shared" si="1"/>
        <v>2476.6566000000003</v>
      </c>
      <c r="I12" s="116">
        <f>I11</f>
        <v>41750</v>
      </c>
      <c r="J12" s="125">
        <f t="shared" si="3"/>
        <v>94000375.5</v>
      </c>
      <c r="K12" s="126">
        <f t="shared" si="4"/>
        <v>103400413</v>
      </c>
      <c r="L12" s="127">
        <f t="shared" si="5"/>
        <v>258500</v>
      </c>
      <c r="M12" s="128">
        <f t="shared" si="6"/>
        <v>891366</v>
      </c>
      <c r="N12" s="4"/>
      <c r="O12" s="14"/>
      <c r="P12" s="15"/>
      <c r="R12" s="3"/>
      <c r="S12" s="3"/>
    </row>
    <row r="13" spans="1:23" ht="16.5" x14ac:dyDescent="0.3">
      <c r="A13" s="112">
        <v>12</v>
      </c>
      <c r="B13" s="113">
        <v>401</v>
      </c>
      <c r="C13" s="114">
        <v>4</v>
      </c>
      <c r="D13" s="115" t="s">
        <v>12</v>
      </c>
      <c r="E13" s="113">
        <v>1133.019</v>
      </c>
      <c r="F13" s="119">
        <v>125.29300000000001</v>
      </c>
      <c r="G13" s="113">
        <f t="shared" si="0"/>
        <v>1258.3119999999999</v>
      </c>
      <c r="H13" s="113">
        <f t="shared" si="1"/>
        <v>1384.1432</v>
      </c>
      <c r="I13" s="116">
        <f>I12+250</f>
        <v>42000</v>
      </c>
      <c r="J13" s="125">
        <f t="shared" si="3"/>
        <v>52849103.999999993</v>
      </c>
      <c r="K13" s="126">
        <f t="shared" si="4"/>
        <v>58134014</v>
      </c>
      <c r="L13" s="127">
        <f t="shared" si="5"/>
        <v>145500</v>
      </c>
      <c r="M13" s="128">
        <f t="shared" si="6"/>
        <v>438525.5</v>
      </c>
      <c r="N13" s="4"/>
      <c r="O13" s="14"/>
      <c r="P13" s="15"/>
      <c r="R13" s="3"/>
      <c r="S13" s="3"/>
    </row>
    <row r="14" spans="1:23" ht="16.5" x14ac:dyDescent="0.3">
      <c r="A14" s="112">
        <v>13</v>
      </c>
      <c r="B14" s="113">
        <v>402</v>
      </c>
      <c r="C14" s="114">
        <v>4</v>
      </c>
      <c r="D14" s="115" t="s">
        <v>19</v>
      </c>
      <c r="E14" s="113">
        <v>1737.9549999999999</v>
      </c>
      <c r="F14" s="119">
        <v>167.16499999999999</v>
      </c>
      <c r="G14" s="113">
        <f t="shared" si="0"/>
        <v>1905.12</v>
      </c>
      <c r="H14" s="113">
        <f t="shared" si="1"/>
        <v>2095.6320000000001</v>
      </c>
      <c r="I14" s="116">
        <f>I13</f>
        <v>42000</v>
      </c>
      <c r="J14" s="125">
        <f t="shared" si="3"/>
        <v>80015040</v>
      </c>
      <c r="K14" s="126">
        <f t="shared" si="4"/>
        <v>88016544</v>
      </c>
      <c r="L14" s="127">
        <f t="shared" si="5"/>
        <v>220000</v>
      </c>
      <c r="M14" s="128">
        <f t="shared" si="6"/>
        <v>585077.5</v>
      </c>
      <c r="N14" s="4"/>
      <c r="O14" s="14"/>
      <c r="P14" s="15"/>
      <c r="R14" s="3"/>
      <c r="S14" s="3"/>
    </row>
    <row r="15" spans="1:23" ht="16.5" x14ac:dyDescent="0.3">
      <c r="A15" s="112">
        <v>14</v>
      </c>
      <c r="B15" s="113">
        <v>403</v>
      </c>
      <c r="C15" s="114">
        <v>4</v>
      </c>
      <c r="D15" s="115" t="s">
        <v>12</v>
      </c>
      <c r="E15" s="113">
        <v>1298.68</v>
      </c>
      <c r="F15" s="119">
        <v>146.18</v>
      </c>
      <c r="G15" s="113">
        <f t="shared" si="0"/>
        <v>1444.8600000000001</v>
      </c>
      <c r="H15" s="113">
        <f t="shared" si="1"/>
        <v>1589.3460000000002</v>
      </c>
      <c r="I15" s="116">
        <f>I14</f>
        <v>42000</v>
      </c>
      <c r="J15" s="125">
        <f t="shared" si="3"/>
        <v>60684120.000000007</v>
      </c>
      <c r="K15" s="126">
        <f t="shared" si="4"/>
        <v>66752532</v>
      </c>
      <c r="L15" s="127">
        <f t="shared" si="5"/>
        <v>167000</v>
      </c>
      <c r="M15" s="128">
        <f t="shared" si="6"/>
        <v>511630</v>
      </c>
      <c r="N15" s="4"/>
      <c r="O15" s="14"/>
      <c r="P15" s="15"/>
      <c r="R15" s="3"/>
      <c r="S15" s="3"/>
    </row>
    <row r="16" spans="1:23" ht="16.5" x14ac:dyDescent="0.3">
      <c r="A16" s="112">
        <v>15</v>
      </c>
      <c r="B16" s="113">
        <v>404</v>
      </c>
      <c r="C16" s="114">
        <v>4</v>
      </c>
      <c r="D16" s="115" t="s">
        <v>18</v>
      </c>
      <c r="E16" s="113">
        <v>1996.83</v>
      </c>
      <c r="F16" s="119">
        <v>254.67599999999999</v>
      </c>
      <c r="G16" s="113">
        <f t="shared" si="0"/>
        <v>2251.5059999999999</v>
      </c>
      <c r="H16" s="113">
        <f t="shared" si="1"/>
        <v>2476.6566000000003</v>
      </c>
      <c r="I16" s="116">
        <f>I15</f>
        <v>42000</v>
      </c>
      <c r="J16" s="125">
        <f t="shared" si="3"/>
        <v>94563252</v>
      </c>
      <c r="K16" s="126">
        <f t="shared" si="4"/>
        <v>104019577</v>
      </c>
      <c r="L16" s="127">
        <f t="shared" si="5"/>
        <v>260000</v>
      </c>
      <c r="M16" s="128">
        <f t="shared" si="6"/>
        <v>891366</v>
      </c>
      <c r="N16" s="4"/>
      <c r="O16" s="14"/>
      <c r="P16" s="15"/>
      <c r="R16" s="3"/>
      <c r="S16" s="3"/>
    </row>
    <row r="17" spans="1:18" x14ac:dyDescent="0.25">
      <c r="A17" s="112">
        <v>16</v>
      </c>
      <c r="B17" s="117">
        <v>501</v>
      </c>
      <c r="C17" s="117">
        <v>5</v>
      </c>
      <c r="D17" s="115" t="s">
        <v>12</v>
      </c>
      <c r="E17" s="113">
        <v>1133.019</v>
      </c>
      <c r="F17" s="119">
        <v>125.29300000000001</v>
      </c>
      <c r="G17" s="113">
        <f t="shared" si="0"/>
        <v>1258.3119999999999</v>
      </c>
      <c r="H17" s="113">
        <f t="shared" si="1"/>
        <v>1384.1432</v>
      </c>
      <c r="I17" s="116">
        <f>I16+250</f>
        <v>42250</v>
      </c>
      <c r="J17" s="125">
        <f t="shared" si="3"/>
        <v>53163681.999999993</v>
      </c>
      <c r="K17" s="126">
        <f t="shared" si="4"/>
        <v>58480050</v>
      </c>
      <c r="L17" s="127">
        <f t="shared" si="5"/>
        <v>146000</v>
      </c>
      <c r="M17" s="128">
        <f t="shared" si="6"/>
        <v>438525.5</v>
      </c>
    </row>
    <row r="18" spans="1:18" x14ac:dyDescent="0.25">
      <c r="A18" s="112">
        <v>17</v>
      </c>
      <c r="B18" s="117">
        <v>502</v>
      </c>
      <c r="C18" s="117">
        <v>5</v>
      </c>
      <c r="D18" s="115" t="s">
        <v>19</v>
      </c>
      <c r="E18" s="113">
        <v>1737.9549999999999</v>
      </c>
      <c r="F18" s="119">
        <v>167.16499999999999</v>
      </c>
      <c r="G18" s="113">
        <f t="shared" si="0"/>
        <v>1905.12</v>
      </c>
      <c r="H18" s="113">
        <f t="shared" si="1"/>
        <v>2095.6320000000001</v>
      </c>
      <c r="I18" s="116">
        <f>I17</f>
        <v>42250</v>
      </c>
      <c r="J18" s="125">
        <f t="shared" si="3"/>
        <v>80491320</v>
      </c>
      <c r="K18" s="126">
        <f t="shared" si="4"/>
        <v>88540452</v>
      </c>
      <c r="L18" s="127">
        <f t="shared" si="5"/>
        <v>221500</v>
      </c>
      <c r="M18" s="128">
        <f t="shared" si="6"/>
        <v>585077.5</v>
      </c>
    </row>
    <row r="19" spans="1:18" s="38" customFormat="1" x14ac:dyDescent="0.25">
      <c r="A19" s="112">
        <v>18</v>
      </c>
      <c r="B19" s="117">
        <v>503</v>
      </c>
      <c r="C19" s="117">
        <v>5</v>
      </c>
      <c r="D19" s="115" t="s">
        <v>12</v>
      </c>
      <c r="E19" s="113">
        <v>1298.68</v>
      </c>
      <c r="F19" s="119">
        <v>146.18</v>
      </c>
      <c r="G19" s="113">
        <f t="shared" si="0"/>
        <v>1444.8600000000001</v>
      </c>
      <c r="H19" s="113">
        <f t="shared" si="1"/>
        <v>1589.3460000000002</v>
      </c>
      <c r="I19" s="116">
        <f>I18</f>
        <v>42250</v>
      </c>
      <c r="J19" s="125">
        <f t="shared" si="3"/>
        <v>61045335.000000007</v>
      </c>
      <c r="K19" s="126">
        <f t="shared" si="4"/>
        <v>67149869</v>
      </c>
      <c r="L19" s="127">
        <f t="shared" si="5"/>
        <v>168000</v>
      </c>
      <c r="M19" s="128">
        <f t="shared" si="6"/>
        <v>511630</v>
      </c>
      <c r="N19"/>
    </row>
    <row r="20" spans="1:18" x14ac:dyDescent="0.25">
      <c r="A20" s="112">
        <v>19</v>
      </c>
      <c r="B20" s="117">
        <v>504</v>
      </c>
      <c r="C20" s="117">
        <v>5</v>
      </c>
      <c r="D20" s="115" t="s">
        <v>18</v>
      </c>
      <c r="E20" s="113">
        <v>1996.83</v>
      </c>
      <c r="F20" s="119">
        <v>254.67599999999999</v>
      </c>
      <c r="G20" s="113">
        <f t="shared" si="0"/>
        <v>2251.5059999999999</v>
      </c>
      <c r="H20" s="113">
        <f t="shared" si="1"/>
        <v>2476.6566000000003</v>
      </c>
      <c r="I20" s="116">
        <f>I19</f>
        <v>42250</v>
      </c>
      <c r="J20" s="125">
        <f t="shared" si="3"/>
        <v>95126128.5</v>
      </c>
      <c r="K20" s="126">
        <f t="shared" si="4"/>
        <v>104638741</v>
      </c>
      <c r="L20" s="127">
        <f t="shared" si="5"/>
        <v>261500</v>
      </c>
      <c r="M20" s="128">
        <f t="shared" si="6"/>
        <v>891366</v>
      </c>
    </row>
    <row r="21" spans="1:18" x14ac:dyDescent="0.25">
      <c r="A21" s="112">
        <v>20</v>
      </c>
      <c r="B21" s="117">
        <v>601</v>
      </c>
      <c r="C21" s="117">
        <v>6</v>
      </c>
      <c r="D21" s="115" t="s">
        <v>12</v>
      </c>
      <c r="E21" s="113">
        <v>1133.019</v>
      </c>
      <c r="F21" s="119">
        <v>125.29300000000001</v>
      </c>
      <c r="G21" s="113">
        <f t="shared" si="0"/>
        <v>1258.3119999999999</v>
      </c>
      <c r="H21" s="113">
        <f t="shared" si="1"/>
        <v>1384.1432</v>
      </c>
      <c r="I21" s="116">
        <f>I20+250</f>
        <v>42500</v>
      </c>
      <c r="J21" s="125">
        <f t="shared" si="3"/>
        <v>53478259.999999993</v>
      </c>
      <c r="K21" s="126">
        <f t="shared" si="4"/>
        <v>58826086</v>
      </c>
      <c r="L21" s="127">
        <f t="shared" si="5"/>
        <v>147000</v>
      </c>
      <c r="M21" s="128">
        <f t="shared" si="6"/>
        <v>438525.5</v>
      </c>
    </row>
    <row r="22" spans="1:18" ht="16.5" x14ac:dyDescent="0.3">
      <c r="A22" s="112">
        <v>21</v>
      </c>
      <c r="B22" s="117">
        <v>602</v>
      </c>
      <c r="C22" s="117">
        <v>6</v>
      </c>
      <c r="D22" s="115" t="s">
        <v>19</v>
      </c>
      <c r="E22" s="113">
        <v>1737.9549999999999</v>
      </c>
      <c r="F22" s="119">
        <v>167.16499999999999</v>
      </c>
      <c r="G22" s="113">
        <f t="shared" si="0"/>
        <v>1905.12</v>
      </c>
      <c r="H22" s="113">
        <f t="shared" si="1"/>
        <v>2095.6320000000001</v>
      </c>
      <c r="I22" s="116">
        <f>I21</f>
        <v>42500</v>
      </c>
      <c r="J22" s="125">
        <f t="shared" si="3"/>
        <v>80967600</v>
      </c>
      <c r="K22" s="126">
        <f t="shared" si="4"/>
        <v>89064360</v>
      </c>
      <c r="L22" s="127">
        <f t="shared" si="5"/>
        <v>222500</v>
      </c>
      <c r="M22" s="128">
        <f t="shared" si="6"/>
        <v>585077.5</v>
      </c>
      <c r="N22" s="4"/>
      <c r="R22" s="2"/>
    </row>
    <row r="23" spans="1:18" ht="16.5" x14ac:dyDescent="0.3">
      <c r="A23" s="112">
        <v>22</v>
      </c>
      <c r="B23" s="117">
        <v>603</v>
      </c>
      <c r="C23" s="117">
        <v>6</v>
      </c>
      <c r="D23" s="115" t="s">
        <v>12</v>
      </c>
      <c r="E23" s="113">
        <v>1298.68</v>
      </c>
      <c r="F23" s="119">
        <v>146.18</v>
      </c>
      <c r="G23" s="113">
        <f t="shared" si="0"/>
        <v>1444.8600000000001</v>
      </c>
      <c r="H23" s="113">
        <f t="shared" si="1"/>
        <v>1589.3460000000002</v>
      </c>
      <c r="I23" s="116">
        <f>I22</f>
        <v>42500</v>
      </c>
      <c r="J23" s="125">
        <f t="shared" si="3"/>
        <v>61406550.000000007</v>
      </c>
      <c r="K23" s="126">
        <f t="shared" si="4"/>
        <v>67547205</v>
      </c>
      <c r="L23" s="127">
        <f t="shared" si="5"/>
        <v>169000</v>
      </c>
      <c r="M23" s="128">
        <f t="shared" si="6"/>
        <v>511630</v>
      </c>
      <c r="N23" s="4"/>
      <c r="R23" s="2"/>
    </row>
    <row r="24" spans="1:18" ht="16.5" x14ac:dyDescent="0.3">
      <c r="A24" s="112">
        <v>23</v>
      </c>
      <c r="B24" s="117">
        <v>604</v>
      </c>
      <c r="C24" s="117">
        <v>6</v>
      </c>
      <c r="D24" s="115" t="s">
        <v>18</v>
      </c>
      <c r="E24" s="113">
        <v>1996.83</v>
      </c>
      <c r="F24" s="119">
        <v>254.67599999999999</v>
      </c>
      <c r="G24" s="113">
        <f t="shared" si="0"/>
        <v>2251.5059999999999</v>
      </c>
      <c r="H24" s="113">
        <f t="shared" si="1"/>
        <v>2476.6566000000003</v>
      </c>
      <c r="I24" s="116">
        <f>I23</f>
        <v>42500</v>
      </c>
      <c r="J24" s="125">
        <f t="shared" si="3"/>
        <v>95689005</v>
      </c>
      <c r="K24" s="126">
        <f t="shared" si="4"/>
        <v>105257906</v>
      </c>
      <c r="L24" s="127">
        <f t="shared" si="5"/>
        <v>263000</v>
      </c>
      <c r="M24" s="128">
        <f t="shared" si="6"/>
        <v>891366</v>
      </c>
      <c r="N24" s="4"/>
      <c r="R24" s="2"/>
    </row>
    <row r="25" spans="1:18" ht="16.5" x14ac:dyDescent="0.3">
      <c r="A25" s="112">
        <v>24</v>
      </c>
      <c r="B25" s="117">
        <v>701</v>
      </c>
      <c r="C25" s="117">
        <v>7</v>
      </c>
      <c r="D25" s="115" t="s">
        <v>12</v>
      </c>
      <c r="E25" s="113">
        <v>1133.019</v>
      </c>
      <c r="F25" s="119">
        <v>125.29300000000001</v>
      </c>
      <c r="G25" s="113">
        <f t="shared" si="0"/>
        <v>1258.3119999999999</v>
      </c>
      <c r="H25" s="113">
        <f t="shared" si="1"/>
        <v>1384.1432</v>
      </c>
      <c r="I25" s="116">
        <f>I24+250</f>
        <v>42750</v>
      </c>
      <c r="J25" s="125">
        <f t="shared" si="3"/>
        <v>53792837.999999993</v>
      </c>
      <c r="K25" s="126">
        <f t="shared" si="4"/>
        <v>59172122</v>
      </c>
      <c r="L25" s="127">
        <f t="shared" si="5"/>
        <v>148000</v>
      </c>
      <c r="M25" s="128">
        <f t="shared" si="6"/>
        <v>438525.5</v>
      </c>
      <c r="N25" s="4"/>
      <c r="R25" s="2"/>
    </row>
    <row r="26" spans="1:18" ht="16.5" x14ac:dyDescent="0.3">
      <c r="A26" s="112">
        <v>25</v>
      </c>
      <c r="B26" s="117">
        <v>702</v>
      </c>
      <c r="C26" s="117">
        <v>7</v>
      </c>
      <c r="D26" s="115" t="s">
        <v>19</v>
      </c>
      <c r="E26" s="113">
        <v>1737.9549999999999</v>
      </c>
      <c r="F26" s="119">
        <v>167.16499999999999</v>
      </c>
      <c r="G26" s="113">
        <f t="shared" si="0"/>
        <v>1905.12</v>
      </c>
      <c r="H26" s="113">
        <f t="shared" si="1"/>
        <v>2095.6320000000001</v>
      </c>
      <c r="I26" s="116">
        <f>I25</f>
        <v>42750</v>
      </c>
      <c r="J26" s="125">
        <f t="shared" si="3"/>
        <v>81443880</v>
      </c>
      <c r="K26" s="126">
        <f t="shared" si="4"/>
        <v>89588268</v>
      </c>
      <c r="L26" s="127">
        <f t="shared" si="5"/>
        <v>224000</v>
      </c>
      <c r="M26" s="128">
        <f t="shared" si="6"/>
        <v>585077.5</v>
      </c>
      <c r="N26" s="4"/>
      <c r="R26" s="2"/>
    </row>
    <row r="27" spans="1:18" ht="16.5" x14ac:dyDescent="0.3">
      <c r="A27" s="112">
        <v>26</v>
      </c>
      <c r="B27" s="117">
        <v>703</v>
      </c>
      <c r="C27" s="117">
        <v>7</v>
      </c>
      <c r="D27" s="115" t="s">
        <v>12</v>
      </c>
      <c r="E27" s="113">
        <v>1298.68</v>
      </c>
      <c r="F27" s="119">
        <v>146.18</v>
      </c>
      <c r="G27" s="113">
        <f t="shared" si="0"/>
        <v>1444.8600000000001</v>
      </c>
      <c r="H27" s="113">
        <f t="shared" si="1"/>
        <v>1589.3460000000002</v>
      </c>
      <c r="I27" s="116">
        <f>I26</f>
        <v>42750</v>
      </c>
      <c r="J27" s="125">
        <f t="shared" si="3"/>
        <v>61767765.000000007</v>
      </c>
      <c r="K27" s="126">
        <f t="shared" si="4"/>
        <v>67944542</v>
      </c>
      <c r="L27" s="127">
        <f t="shared" si="5"/>
        <v>170000</v>
      </c>
      <c r="M27" s="128">
        <f t="shared" si="6"/>
        <v>511630</v>
      </c>
      <c r="N27" s="4"/>
      <c r="R27" s="2"/>
    </row>
    <row r="28" spans="1:18" ht="16.5" x14ac:dyDescent="0.3">
      <c r="A28" s="112">
        <v>27</v>
      </c>
      <c r="B28" s="117">
        <v>704</v>
      </c>
      <c r="C28" s="117">
        <v>7</v>
      </c>
      <c r="D28" s="115" t="s">
        <v>18</v>
      </c>
      <c r="E28" s="113">
        <v>1996.83</v>
      </c>
      <c r="F28" s="119">
        <v>254.67599999999999</v>
      </c>
      <c r="G28" s="113">
        <f t="shared" si="0"/>
        <v>2251.5059999999999</v>
      </c>
      <c r="H28" s="113">
        <f t="shared" si="1"/>
        <v>2476.6566000000003</v>
      </c>
      <c r="I28" s="116">
        <f>I27</f>
        <v>42750</v>
      </c>
      <c r="J28" s="125">
        <f t="shared" si="3"/>
        <v>96251881.5</v>
      </c>
      <c r="K28" s="126">
        <f t="shared" si="4"/>
        <v>105877070</v>
      </c>
      <c r="L28" s="127">
        <f t="shared" si="5"/>
        <v>264500</v>
      </c>
      <c r="M28" s="128">
        <f t="shared" si="6"/>
        <v>891366</v>
      </c>
      <c r="N28" s="4"/>
      <c r="R28" s="2"/>
    </row>
    <row r="29" spans="1:18" ht="16.5" x14ac:dyDescent="0.3">
      <c r="A29" s="112">
        <v>28</v>
      </c>
      <c r="B29" s="117">
        <v>803</v>
      </c>
      <c r="C29" s="117">
        <v>8</v>
      </c>
      <c r="D29" s="115" t="s">
        <v>12</v>
      </c>
      <c r="E29" s="113">
        <v>1298.68</v>
      </c>
      <c r="F29" s="119">
        <v>146.18</v>
      </c>
      <c r="G29" s="113">
        <f t="shared" si="0"/>
        <v>1444.8600000000001</v>
      </c>
      <c r="H29" s="113">
        <f t="shared" si="1"/>
        <v>1589.3460000000002</v>
      </c>
      <c r="I29" s="116">
        <f>I28+250</f>
        <v>43000</v>
      </c>
      <c r="J29" s="125">
        <f t="shared" si="3"/>
        <v>62128980.000000007</v>
      </c>
      <c r="K29" s="126">
        <f t="shared" si="4"/>
        <v>68341878</v>
      </c>
      <c r="L29" s="127">
        <f t="shared" si="5"/>
        <v>171000</v>
      </c>
      <c r="M29" s="128">
        <f t="shared" si="6"/>
        <v>511630</v>
      </c>
      <c r="N29" s="4"/>
      <c r="R29" s="2"/>
    </row>
    <row r="30" spans="1:18" ht="16.5" x14ac:dyDescent="0.3">
      <c r="A30" s="112">
        <v>29</v>
      </c>
      <c r="B30" s="117">
        <v>804</v>
      </c>
      <c r="C30" s="117">
        <v>8</v>
      </c>
      <c r="D30" s="115" t="s">
        <v>18</v>
      </c>
      <c r="E30" s="113">
        <v>1996.83</v>
      </c>
      <c r="F30" s="119">
        <v>254.67599999999999</v>
      </c>
      <c r="G30" s="113">
        <f t="shared" si="0"/>
        <v>2251.5059999999999</v>
      </c>
      <c r="H30" s="113">
        <f t="shared" si="1"/>
        <v>2476.6566000000003</v>
      </c>
      <c r="I30" s="116">
        <f>I29</f>
        <v>43000</v>
      </c>
      <c r="J30" s="125">
        <f t="shared" si="3"/>
        <v>96814758</v>
      </c>
      <c r="K30" s="126">
        <f t="shared" si="4"/>
        <v>106496234</v>
      </c>
      <c r="L30" s="127">
        <f t="shared" si="5"/>
        <v>266000</v>
      </c>
      <c r="M30" s="128">
        <f t="shared" si="6"/>
        <v>891366</v>
      </c>
      <c r="N30" s="4"/>
      <c r="R30" s="2"/>
    </row>
    <row r="31" spans="1:18" ht="16.5" x14ac:dyDescent="0.3">
      <c r="A31" s="112">
        <v>30</v>
      </c>
      <c r="B31" s="117">
        <v>901</v>
      </c>
      <c r="C31" s="117">
        <v>9</v>
      </c>
      <c r="D31" s="115" t="s">
        <v>12</v>
      </c>
      <c r="E31" s="113">
        <v>1133.019</v>
      </c>
      <c r="F31" s="119">
        <v>125.29300000000001</v>
      </c>
      <c r="G31" s="113">
        <f t="shared" si="0"/>
        <v>1258.3119999999999</v>
      </c>
      <c r="H31" s="113">
        <f t="shared" si="1"/>
        <v>1384.1432</v>
      </c>
      <c r="I31" s="116">
        <f>I30+250</f>
        <v>43250</v>
      </c>
      <c r="J31" s="125">
        <f t="shared" si="3"/>
        <v>54421993.999999993</v>
      </c>
      <c r="K31" s="126">
        <f t="shared" si="4"/>
        <v>59864193</v>
      </c>
      <c r="L31" s="127">
        <f t="shared" si="5"/>
        <v>149500</v>
      </c>
      <c r="M31" s="128">
        <f t="shared" si="6"/>
        <v>438525.5</v>
      </c>
      <c r="N31" s="4"/>
      <c r="R31" s="2"/>
    </row>
    <row r="32" spans="1:18" ht="16.5" x14ac:dyDescent="0.3">
      <c r="A32" s="112">
        <v>31</v>
      </c>
      <c r="B32" s="117">
        <v>902</v>
      </c>
      <c r="C32" s="117">
        <v>9</v>
      </c>
      <c r="D32" s="115" t="s">
        <v>19</v>
      </c>
      <c r="E32" s="113">
        <v>1737.9549999999999</v>
      </c>
      <c r="F32" s="119">
        <v>167.16499999999999</v>
      </c>
      <c r="G32" s="113">
        <f t="shared" si="0"/>
        <v>1905.12</v>
      </c>
      <c r="H32" s="113">
        <f t="shared" si="1"/>
        <v>2095.6320000000001</v>
      </c>
      <c r="I32" s="116">
        <f>I31</f>
        <v>43250</v>
      </c>
      <c r="J32" s="125">
        <f t="shared" si="3"/>
        <v>82396440</v>
      </c>
      <c r="K32" s="126">
        <f t="shared" si="4"/>
        <v>90636084</v>
      </c>
      <c r="L32" s="127">
        <f t="shared" si="5"/>
        <v>226500</v>
      </c>
      <c r="M32" s="128">
        <f t="shared" si="6"/>
        <v>585077.5</v>
      </c>
      <c r="N32" s="4"/>
      <c r="R32" s="2"/>
    </row>
    <row r="33" spans="1:22" ht="16.5" x14ac:dyDescent="0.3">
      <c r="A33" s="112">
        <v>32</v>
      </c>
      <c r="B33" s="117">
        <v>903</v>
      </c>
      <c r="C33" s="117">
        <v>9</v>
      </c>
      <c r="D33" s="115" t="s">
        <v>12</v>
      </c>
      <c r="E33" s="113">
        <v>1298.68</v>
      </c>
      <c r="F33" s="119">
        <v>146.18</v>
      </c>
      <c r="G33" s="113">
        <f t="shared" si="0"/>
        <v>1444.8600000000001</v>
      </c>
      <c r="H33" s="113">
        <f t="shared" si="1"/>
        <v>1589.3460000000002</v>
      </c>
      <c r="I33" s="116">
        <f>I32</f>
        <v>43250</v>
      </c>
      <c r="J33" s="125">
        <f t="shared" si="3"/>
        <v>62490195.000000007</v>
      </c>
      <c r="K33" s="126">
        <f t="shared" si="4"/>
        <v>68739215</v>
      </c>
      <c r="L33" s="127">
        <f t="shared" si="5"/>
        <v>172000</v>
      </c>
      <c r="M33" s="128">
        <f t="shared" si="6"/>
        <v>511630</v>
      </c>
      <c r="N33" s="4"/>
      <c r="R33" s="2"/>
    </row>
    <row r="34" spans="1:22" ht="16.5" x14ac:dyDescent="0.3">
      <c r="A34" s="112">
        <v>33</v>
      </c>
      <c r="B34" s="117">
        <v>904</v>
      </c>
      <c r="C34" s="117">
        <v>9</v>
      </c>
      <c r="D34" s="115" t="s">
        <v>18</v>
      </c>
      <c r="E34" s="113">
        <v>1996.83</v>
      </c>
      <c r="F34" s="119">
        <v>254.67599999999999</v>
      </c>
      <c r="G34" s="113">
        <f t="shared" si="0"/>
        <v>2251.5059999999999</v>
      </c>
      <c r="H34" s="113">
        <f t="shared" si="1"/>
        <v>2476.6566000000003</v>
      </c>
      <c r="I34" s="116">
        <f>I33</f>
        <v>43250</v>
      </c>
      <c r="J34" s="125">
        <f t="shared" si="3"/>
        <v>97377634.5</v>
      </c>
      <c r="K34" s="126">
        <f t="shared" si="4"/>
        <v>107115398</v>
      </c>
      <c r="L34" s="127">
        <f t="shared" si="5"/>
        <v>268000</v>
      </c>
      <c r="M34" s="128">
        <f t="shared" si="6"/>
        <v>891366</v>
      </c>
      <c r="N34" s="4"/>
      <c r="R34" s="2"/>
    </row>
    <row r="35" spans="1:22" ht="16.5" x14ac:dyDescent="0.3">
      <c r="A35" s="112">
        <v>34</v>
      </c>
      <c r="B35" s="117">
        <v>1001</v>
      </c>
      <c r="C35" s="117">
        <v>10</v>
      </c>
      <c r="D35" s="115" t="s">
        <v>12</v>
      </c>
      <c r="E35" s="113">
        <v>1133.019</v>
      </c>
      <c r="F35" s="119">
        <v>125.29300000000001</v>
      </c>
      <c r="G35" s="113">
        <f t="shared" si="0"/>
        <v>1258.3119999999999</v>
      </c>
      <c r="H35" s="113">
        <f t="shared" si="1"/>
        <v>1384.1432</v>
      </c>
      <c r="I35" s="116">
        <f>I34+250</f>
        <v>43500</v>
      </c>
      <c r="J35" s="125">
        <f t="shared" si="3"/>
        <v>54736571.999999993</v>
      </c>
      <c r="K35" s="126">
        <f t="shared" si="4"/>
        <v>60210229</v>
      </c>
      <c r="L35" s="127">
        <f t="shared" si="5"/>
        <v>150500</v>
      </c>
      <c r="M35" s="128">
        <f t="shared" si="6"/>
        <v>438525.5</v>
      </c>
      <c r="N35" s="4"/>
      <c r="R35" s="2"/>
    </row>
    <row r="36" spans="1:22" ht="16.5" x14ac:dyDescent="0.3">
      <c r="A36" s="112">
        <v>35</v>
      </c>
      <c r="B36" s="117">
        <v>1002</v>
      </c>
      <c r="C36" s="117">
        <v>10</v>
      </c>
      <c r="D36" s="115" t="s">
        <v>19</v>
      </c>
      <c r="E36" s="113">
        <v>1737.9549999999999</v>
      </c>
      <c r="F36" s="119">
        <v>167.16499999999999</v>
      </c>
      <c r="G36" s="113">
        <f t="shared" si="0"/>
        <v>1905.12</v>
      </c>
      <c r="H36" s="113">
        <f t="shared" si="1"/>
        <v>2095.6320000000001</v>
      </c>
      <c r="I36" s="116">
        <f>I35</f>
        <v>43500</v>
      </c>
      <c r="J36" s="125">
        <f t="shared" si="3"/>
        <v>82872720</v>
      </c>
      <c r="K36" s="126">
        <f t="shared" si="4"/>
        <v>91159992</v>
      </c>
      <c r="L36" s="127">
        <f t="shared" si="5"/>
        <v>228000</v>
      </c>
      <c r="M36" s="128">
        <f t="shared" si="6"/>
        <v>585077.5</v>
      </c>
      <c r="N36" s="4"/>
      <c r="R36" s="2"/>
    </row>
    <row r="37" spans="1:22" s="18" customFormat="1" ht="16.5" x14ac:dyDescent="0.25">
      <c r="A37" s="112">
        <v>36</v>
      </c>
      <c r="B37" s="117">
        <v>1003</v>
      </c>
      <c r="C37" s="117">
        <v>10</v>
      </c>
      <c r="D37" s="115" t="s">
        <v>12</v>
      </c>
      <c r="E37" s="113">
        <v>1298.68</v>
      </c>
      <c r="F37" s="119">
        <v>146.18</v>
      </c>
      <c r="G37" s="113">
        <f t="shared" si="0"/>
        <v>1444.8600000000001</v>
      </c>
      <c r="H37" s="113">
        <f t="shared" si="1"/>
        <v>1589.3460000000002</v>
      </c>
      <c r="I37" s="116">
        <f>I36</f>
        <v>43500</v>
      </c>
      <c r="J37" s="125">
        <f t="shared" si="3"/>
        <v>62851410.000000007</v>
      </c>
      <c r="K37" s="126">
        <f t="shared" si="4"/>
        <v>69136551</v>
      </c>
      <c r="L37" s="127">
        <f t="shared" si="5"/>
        <v>173000</v>
      </c>
      <c r="M37" s="128">
        <f t="shared" si="6"/>
        <v>511630</v>
      </c>
      <c r="N37" s="46"/>
      <c r="R37" s="57"/>
      <c r="U37" s="46"/>
      <c r="V37" s="46"/>
    </row>
    <row r="38" spans="1:22" ht="16.5" x14ac:dyDescent="0.3">
      <c r="A38" s="112">
        <v>37</v>
      </c>
      <c r="B38" s="117">
        <v>1004</v>
      </c>
      <c r="C38" s="117">
        <v>10</v>
      </c>
      <c r="D38" s="115" t="s">
        <v>18</v>
      </c>
      <c r="E38" s="113">
        <v>1996.83</v>
      </c>
      <c r="F38" s="119">
        <v>254.67599999999999</v>
      </c>
      <c r="G38" s="113">
        <f t="shared" si="0"/>
        <v>2251.5059999999999</v>
      </c>
      <c r="H38" s="113">
        <f t="shared" si="1"/>
        <v>2476.6566000000003</v>
      </c>
      <c r="I38" s="116">
        <f>I37</f>
        <v>43500</v>
      </c>
      <c r="J38" s="125">
        <f t="shared" si="3"/>
        <v>97940511</v>
      </c>
      <c r="K38" s="126">
        <f t="shared" si="4"/>
        <v>107734562</v>
      </c>
      <c r="L38" s="127">
        <f t="shared" si="5"/>
        <v>269500</v>
      </c>
      <c r="M38" s="128">
        <f t="shared" si="6"/>
        <v>891366</v>
      </c>
      <c r="N38" s="4"/>
      <c r="R38" s="2"/>
    </row>
    <row r="39" spans="1:22" ht="16.5" x14ac:dyDescent="0.3">
      <c r="A39" s="112">
        <v>38</v>
      </c>
      <c r="B39" s="113">
        <v>1101</v>
      </c>
      <c r="C39" s="114">
        <v>11</v>
      </c>
      <c r="D39" s="115" t="s">
        <v>12</v>
      </c>
      <c r="E39" s="113">
        <v>1133.019</v>
      </c>
      <c r="F39" s="119">
        <v>125.29300000000001</v>
      </c>
      <c r="G39" s="113">
        <f t="shared" si="0"/>
        <v>1258.3119999999999</v>
      </c>
      <c r="H39" s="113">
        <f t="shared" si="1"/>
        <v>1384.1432</v>
      </c>
      <c r="I39" s="116">
        <f>I38+250</f>
        <v>43750</v>
      </c>
      <c r="J39" s="125">
        <f t="shared" si="3"/>
        <v>55051149.999999993</v>
      </c>
      <c r="K39" s="126">
        <f t="shared" si="4"/>
        <v>60556265</v>
      </c>
      <c r="L39" s="127">
        <f t="shared" si="5"/>
        <v>151500</v>
      </c>
      <c r="M39" s="128">
        <f t="shared" si="6"/>
        <v>438525.5</v>
      </c>
      <c r="N39" s="4"/>
      <c r="R39" s="2"/>
    </row>
    <row r="40" spans="1:22" ht="16.5" x14ac:dyDescent="0.3">
      <c r="A40" s="112">
        <v>39</v>
      </c>
      <c r="B40" s="113">
        <v>1102</v>
      </c>
      <c r="C40" s="114">
        <v>11</v>
      </c>
      <c r="D40" s="115" t="s">
        <v>19</v>
      </c>
      <c r="E40" s="113">
        <v>1737.9549999999999</v>
      </c>
      <c r="F40" s="119">
        <v>167.16499999999999</v>
      </c>
      <c r="G40" s="113">
        <f t="shared" si="0"/>
        <v>1905.12</v>
      </c>
      <c r="H40" s="113">
        <f t="shared" si="1"/>
        <v>2095.6320000000001</v>
      </c>
      <c r="I40" s="116">
        <f>I39</f>
        <v>43750</v>
      </c>
      <c r="J40" s="125">
        <f t="shared" si="3"/>
        <v>83349000</v>
      </c>
      <c r="K40" s="126">
        <f t="shared" si="4"/>
        <v>91683900</v>
      </c>
      <c r="L40" s="127">
        <f t="shared" si="5"/>
        <v>229000</v>
      </c>
      <c r="M40" s="128">
        <f t="shared" si="6"/>
        <v>585077.5</v>
      </c>
      <c r="N40" s="4"/>
      <c r="R40" s="2"/>
    </row>
    <row r="41" spans="1:22" ht="16.5" x14ac:dyDescent="0.3">
      <c r="A41" s="112">
        <v>40</v>
      </c>
      <c r="B41" s="113">
        <v>1103</v>
      </c>
      <c r="C41" s="114">
        <v>11</v>
      </c>
      <c r="D41" s="115" t="s">
        <v>12</v>
      </c>
      <c r="E41" s="113">
        <v>1298.68</v>
      </c>
      <c r="F41" s="119">
        <v>146.18</v>
      </c>
      <c r="G41" s="113">
        <f t="shared" si="0"/>
        <v>1444.8600000000001</v>
      </c>
      <c r="H41" s="113">
        <f t="shared" si="1"/>
        <v>1589.3460000000002</v>
      </c>
      <c r="I41" s="116">
        <f>I40</f>
        <v>43750</v>
      </c>
      <c r="J41" s="125">
        <f t="shared" si="3"/>
        <v>63212625.000000007</v>
      </c>
      <c r="K41" s="126">
        <f t="shared" si="4"/>
        <v>69533888</v>
      </c>
      <c r="L41" s="127">
        <f t="shared" si="5"/>
        <v>174000</v>
      </c>
      <c r="M41" s="128">
        <f t="shared" si="6"/>
        <v>511630</v>
      </c>
      <c r="N41" s="4"/>
      <c r="R41" s="2"/>
    </row>
    <row r="42" spans="1:22" ht="16.5" x14ac:dyDescent="0.3">
      <c r="A42" s="112">
        <v>41</v>
      </c>
      <c r="B42" s="113">
        <v>1104</v>
      </c>
      <c r="C42" s="114">
        <v>11</v>
      </c>
      <c r="D42" s="115" t="s">
        <v>18</v>
      </c>
      <c r="E42" s="113">
        <v>1996.83</v>
      </c>
      <c r="F42" s="119">
        <v>254.67599999999999</v>
      </c>
      <c r="G42" s="113">
        <f t="shared" si="0"/>
        <v>2251.5059999999999</v>
      </c>
      <c r="H42" s="113">
        <f t="shared" si="1"/>
        <v>2476.6566000000003</v>
      </c>
      <c r="I42" s="116">
        <f>I41</f>
        <v>43750</v>
      </c>
      <c r="J42" s="125">
        <f t="shared" si="3"/>
        <v>98503387.5</v>
      </c>
      <c r="K42" s="126">
        <f t="shared" si="4"/>
        <v>108353726</v>
      </c>
      <c r="L42" s="127">
        <f t="shared" si="5"/>
        <v>271000</v>
      </c>
      <c r="M42" s="128">
        <f t="shared" si="6"/>
        <v>891366</v>
      </c>
      <c r="N42" s="4"/>
      <c r="R42" s="2"/>
    </row>
    <row r="43" spans="1:22" ht="16.5" x14ac:dyDescent="0.3">
      <c r="A43" s="112">
        <v>42</v>
      </c>
      <c r="B43" s="113">
        <v>1201</v>
      </c>
      <c r="C43" s="114">
        <v>12</v>
      </c>
      <c r="D43" s="115" t="s">
        <v>12</v>
      </c>
      <c r="E43" s="113">
        <v>1133.019</v>
      </c>
      <c r="F43" s="119">
        <v>125.29300000000001</v>
      </c>
      <c r="G43" s="113">
        <f t="shared" si="0"/>
        <v>1258.3119999999999</v>
      </c>
      <c r="H43" s="113">
        <f t="shared" si="1"/>
        <v>1384.1432</v>
      </c>
      <c r="I43" s="116">
        <f>I42+250</f>
        <v>44000</v>
      </c>
      <c r="J43" s="125">
        <f t="shared" si="3"/>
        <v>55365727.999999993</v>
      </c>
      <c r="K43" s="126">
        <f t="shared" si="4"/>
        <v>60902301</v>
      </c>
      <c r="L43" s="127">
        <f t="shared" si="5"/>
        <v>152500</v>
      </c>
      <c r="M43" s="128">
        <f t="shared" si="6"/>
        <v>438525.5</v>
      </c>
      <c r="N43" s="4"/>
      <c r="R43" s="2"/>
    </row>
    <row r="44" spans="1:22" ht="16.5" x14ac:dyDescent="0.3">
      <c r="A44" s="112">
        <v>43</v>
      </c>
      <c r="B44" s="113">
        <v>1202</v>
      </c>
      <c r="C44" s="114">
        <v>12</v>
      </c>
      <c r="D44" s="115" t="s">
        <v>19</v>
      </c>
      <c r="E44" s="113">
        <v>1737.9549999999999</v>
      </c>
      <c r="F44" s="119">
        <v>167.16499999999999</v>
      </c>
      <c r="G44" s="113">
        <f t="shared" si="0"/>
        <v>1905.12</v>
      </c>
      <c r="H44" s="113">
        <f t="shared" si="1"/>
        <v>2095.6320000000001</v>
      </c>
      <c r="I44" s="116">
        <f>I43</f>
        <v>44000</v>
      </c>
      <c r="J44" s="125">
        <f t="shared" si="3"/>
        <v>83825280</v>
      </c>
      <c r="K44" s="126">
        <f t="shared" si="4"/>
        <v>92207808</v>
      </c>
      <c r="L44" s="127">
        <f t="shared" si="5"/>
        <v>230500</v>
      </c>
      <c r="M44" s="128">
        <f t="shared" si="6"/>
        <v>585077.5</v>
      </c>
      <c r="N44" s="4"/>
      <c r="R44" s="2"/>
    </row>
    <row r="45" spans="1:22" ht="16.5" x14ac:dyDescent="0.3">
      <c r="A45" s="112">
        <v>44</v>
      </c>
      <c r="B45" s="113">
        <v>1203</v>
      </c>
      <c r="C45" s="114">
        <v>12</v>
      </c>
      <c r="D45" s="115" t="s">
        <v>12</v>
      </c>
      <c r="E45" s="113">
        <v>1298.68</v>
      </c>
      <c r="F45" s="119">
        <v>146.18</v>
      </c>
      <c r="G45" s="113">
        <f t="shared" si="0"/>
        <v>1444.8600000000001</v>
      </c>
      <c r="H45" s="113">
        <f t="shared" si="1"/>
        <v>1589.3460000000002</v>
      </c>
      <c r="I45" s="116">
        <f>I44</f>
        <v>44000</v>
      </c>
      <c r="J45" s="125">
        <f t="shared" si="3"/>
        <v>63573840.000000007</v>
      </c>
      <c r="K45" s="126">
        <f t="shared" si="4"/>
        <v>69931224</v>
      </c>
      <c r="L45" s="127">
        <f t="shared" si="5"/>
        <v>175000</v>
      </c>
      <c r="M45" s="128">
        <f t="shared" si="6"/>
        <v>511630</v>
      </c>
      <c r="N45" s="4"/>
      <c r="R45" s="2"/>
    </row>
    <row r="46" spans="1:22" ht="16.5" x14ac:dyDescent="0.3">
      <c r="A46" s="112">
        <v>45</v>
      </c>
      <c r="B46" s="113">
        <v>1204</v>
      </c>
      <c r="C46" s="114">
        <v>12</v>
      </c>
      <c r="D46" s="115" t="s">
        <v>18</v>
      </c>
      <c r="E46" s="113">
        <v>1996.83</v>
      </c>
      <c r="F46" s="119">
        <v>254.67599999999999</v>
      </c>
      <c r="G46" s="113">
        <f t="shared" si="0"/>
        <v>2251.5059999999999</v>
      </c>
      <c r="H46" s="113">
        <f t="shared" si="1"/>
        <v>2476.6566000000003</v>
      </c>
      <c r="I46" s="116">
        <f>I45</f>
        <v>44000</v>
      </c>
      <c r="J46" s="125">
        <f t="shared" si="3"/>
        <v>99066264</v>
      </c>
      <c r="K46" s="126">
        <f t="shared" si="4"/>
        <v>108972890</v>
      </c>
      <c r="L46" s="127">
        <f t="shared" si="5"/>
        <v>272500</v>
      </c>
      <c r="M46" s="128">
        <f t="shared" si="6"/>
        <v>891366</v>
      </c>
      <c r="N46" s="4"/>
      <c r="O46" s="7"/>
      <c r="P46" s="7"/>
      <c r="R46" s="2"/>
    </row>
    <row r="47" spans="1:22" ht="16.5" x14ac:dyDescent="0.3">
      <c r="A47" s="112">
        <v>46</v>
      </c>
      <c r="B47" s="113">
        <v>1301</v>
      </c>
      <c r="C47" s="114">
        <v>13</v>
      </c>
      <c r="D47" s="115" t="s">
        <v>12</v>
      </c>
      <c r="E47" s="113">
        <v>1133.019</v>
      </c>
      <c r="F47" s="119">
        <v>125.29300000000001</v>
      </c>
      <c r="G47" s="113">
        <f t="shared" si="0"/>
        <v>1258.3119999999999</v>
      </c>
      <c r="H47" s="113">
        <f t="shared" si="1"/>
        <v>1384.1432</v>
      </c>
      <c r="I47" s="116">
        <f>I46+250</f>
        <v>44250</v>
      </c>
      <c r="J47" s="125">
        <f t="shared" si="3"/>
        <v>55680305.999999993</v>
      </c>
      <c r="K47" s="126">
        <f t="shared" si="4"/>
        <v>61248337</v>
      </c>
      <c r="L47" s="127">
        <f t="shared" si="5"/>
        <v>153000</v>
      </c>
      <c r="M47" s="128">
        <f t="shared" si="6"/>
        <v>438525.5</v>
      </c>
      <c r="N47" s="4"/>
      <c r="O47" s="7"/>
      <c r="P47" s="7"/>
      <c r="R47" s="2"/>
    </row>
    <row r="48" spans="1:22" ht="16.5" x14ac:dyDescent="0.3">
      <c r="A48" s="112">
        <v>47</v>
      </c>
      <c r="B48" s="113">
        <v>1302</v>
      </c>
      <c r="C48" s="114">
        <v>13</v>
      </c>
      <c r="D48" s="115" t="s">
        <v>19</v>
      </c>
      <c r="E48" s="113">
        <v>1737.9549999999999</v>
      </c>
      <c r="F48" s="119">
        <v>167.16499999999999</v>
      </c>
      <c r="G48" s="113">
        <f t="shared" si="0"/>
        <v>1905.12</v>
      </c>
      <c r="H48" s="113">
        <f t="shared" si="1"/>
        <v>2095.6320000000001</v>
      </c>
      <c r="I48" s="116">
        <f>I47</f>
        <v>44250</v>
      </c>
      <c r="J48" s="125">
        <f t="shared" si="3"/>
        <v>84301560</v>
      </c>
      <c r="K48" s="126">
        <f t="shared" si="4"/>
        <v>92731716</v>
      </c>
      <c r="L48" s="127">
        <f t="shared" si="5"/>
        <v>232000</v>
      </c>
      <c r="M48" s="128">
        <f t="shared" si="6"/>
        <v>585077.5</v>
      </c>
      <c r="N48" s="4"/>
      <c r="O48" s="7"/>
      <c r="P48" s="7"/>
      <c r="R48" s="2"/>
    </row>
    <row r="49" spans="1:18" ht="16.5" x14ac:dyDescent="0.3">
      <c r="A49" s="112">
        <v>48</v>
      </c>
      <c r="B49" s="113">
        <v>1303</v>
      </c>
      <c r="C49" s="114">
        <v>13</v>
      </c>
      <c r="D49" s="115" t="s">
        <v>12</v>
      </c>
      <c r="E49" s="113">
        <v>1298.68</v>
      </c>
      <c r="F49" s="119">
        <v>146.18</v>
      </c>
      <c r="G49" s="113">
        <f t="shared" si="0"/>
        <v>1444.8600000000001</v>
      </c>
      <c r="H49" s="113">
        <f t="shared" si="1"/>
        <v>1589.3460000000002</v>
      </c>
      <c r="I49" s="116">
        <f>I48</f>
        <v>44250</v>
      </c>
      <c r="J49" s="125">
        <f t="shared" si="3"/>
        <v>63935055.000000007</v>
      </c>
      <c r="K49" s="126">
        <f t="shared" si="4"/>
        <v>70328561</v>
      </c>
      <c r="L49" s="127">
        <f t="shared" si="5"/>
        <v>176000</v>
      </c>
      <c r="M49" s="128">
        <f t="shared" si="6"/>
        <v>511630</v>
      </c>
      <c r="N49" s="4"/>
      <c r="O49" s="7"/>
      <c r="P49" s="7"/>
      <c r="R49" s="2"/>
    </row>
    <row r="50" spans="1:18" x14ac:dyDescent="0.25">
      <c r="A50" s="112">
        <v>49</v>
      </c>
      <c r="B50" s="113">
        <v>1304</v>
      </c>
      <c r="C50" s="114">
        <v>13</v>
      </c>
      <c r="D50" s="115" t="s">
        <v>18</v>
      </c>
      <c r="E50" s="113">
        <v>1996.83</v>
      </c>
      <c r="F50" s="119">
        <v>254.67599999999999</v>
      </c>
      <c r="G50" s="113">
        <f t="shared" si="0"/>
        <v>2251.5059999999999</v>
      </c>
      <c r="H50" s="113">
        <f t="shared" si="1"/>
        <v>2476.6566000000003</v>
      </c>
      <c r="I50" s="116">
        <f>I49</f>
        <v>44250</v>
      </c>
      <c r="J50" s="125">
        <f t="shared" si="3"/>
        <v>99629140.5</v>
      </c>
      <c r="K50" s="126">
        <f t="shared" si="4"/>
        <v>109592055</v>
      </c>
      <c r="L50" s="127">
        <f t="shared" si="5"/>
        <v>274000</v>
      </c>
      <c r="M50" s="128">
        <f t="shared" si="6"/>
        <v>891366</v>
      </c>
    </row>
    <row r="51" spans="1:18" x14ac:dyDescent="0.25">
      <c r="A51" s="112">
        <v>50</v>
      </c>
      <c r="B51" s="113">
        <v>1401</v>
      </c>
      <c r="C51" s="114">
        <v>14</v>
      </c>
      <c r="D51" s="115" t="s">
        <v>12</v>
      </c>
      <c r="E51" s="113">
        <v>1133.019</v>
      </c>
      <c r="F51" s="119">
        <v>125.29300000000001</v>
      </c>
      <c r="G51" s="113">
        <f t="shared" si="0"/>
        <v>1258.3119999999999</v>
      </c>
      <c r="H51" s="113">
        <f t="shared" si="1"/>
        <v>1384.1432</v>
      </c>
      <c r="I51" s="116">
        <f>I50+250</f>
        <v>44500</v>
      </c>
      <c r="J51" s="125">
        <f t="shared" si="3"/>
        <v>55994883.999999993</v>
      </c>
      <c r="K51" s="126">
        <f t="shared" si="4"/>
        <v>61594372</v>
      </c>
      <c r="L51" s="127">
        <f t="shared" si="5"/>
        <v>154000</v>
      </c>
      <c r="M51" s="128">
        <f t="shared" si="6"/>
        <v>438525.5</v>
      </c>
    </row>
    <row r="52" spans="1:18" x14ac:dyDescent="0.25">
      <c r="A52" s="112">
        <v>51</v>
      </c>
      <c r="B52" s="113">
        <v>1402</v>
      </c>
      <c r="C52" s="114">
        <v>14</v>
      </c>
      <c r="D52" s="115" t="s">
        <v>19</v>
      </c>
      <c r="E52" s="113">
        <v>1737.9549999999999</v>
      </c>
      <c r="F52" s="119">
        <v>167.16499999999999</v>
      </c>
      <c r="G52" s="113">
        <f t="shared" si="0"/>
        <v>1905.12</v>
      </c>
      <c r="H52" s="113">
        <f t="shared" si="1"/>
        <v>2095.6320000000001</v>
      </c>
      <c r="I52" s="116">
        <f>I51</f>
        <v>44500</v>
      </c>
      <c r="J52" s="125">
        <f t="shared" si="3"/>
        <v>84777840</v>
      </c>
      <c r="K52" s="126">
        <f t="shared" si="4"/>
        <v>93255624</v>
      </c>
      <c r="L52" s="127">
        <f t="shared" si="5"/>
        <v>233000</v>
      </c>
      <c r="M52" s="128">
        <f t="shared" si="6"/>
        <v>585077.5</v>
      </c>
    </row>
    <row r="53" spans="1:18" x14ac:dyDescent="0.25">
      <c r="A53" s="112">
        <v>52</v>
      </c>
      <c r="B53" s="113">
        <v>1403</v>
      </c>
      <c r="C53" s="114">
        <v>14</v>
      </c>
      <c r="D53" s="115" t="s">
        <v>12</v>
      </c>
      <c r="E53" s="113">
        <v>1298.68</v>
      </c>
      <c r="F53" s="119">
        <v>146.18</v>
      </c>
      <c r="G53" s="113">
        <f t="shared" si="0"/>
        <v>1444.8600000000001</v>
      </c>
      <c r="H53" s="113">
        <f t="shared" si="1"/>
        <v>1589.3460000000002</v>
      </c>
      <c r="I53" s="116">
        <f>I52</f>
        <v>44500</v>
      </c>
      <c r="J53" s="125">
        <f t="shared" si="3"/>
        <v>64296270.000000007</v>
      </c>
      <c r="K53" s="126">
        <f t="shared" si="4"/>
        <v>70725897</v>
      </c>
      <c r="L53" s="127">
        <f t="shared" si="5"/>
        <v>177000</v>
      </c>
      <c r="M53" s="128">
        <f t="shared" si="6"/>
        <v>511630</v>
      </c>
    </row>
    <row r="54" spans="1:18" x14ac:dyDescent="0.25">
      <c r="A54" s="112">
        <v>53</v>
      </c>
      <c r="B54" s="113">
        <v>1404</v>
      </c>
      <c r="C54" s="114">
        <v>14</v>
      </c>
      <c r="D54" s="115" t="s">
        <v>18</v>
      </c>
      <c r="E54" s="113">
        <v>1996.83</v>
      </c>
      <c r="F54" s="119">
        <v>254.67599999999999</v>
      </c>
      <c r="G54" s="113">
        <f t="shared" si="0"/>
        <v>2251.5059999999999</v>
      </c>
      <c r="H54" s="113">
        <f t="shared" si="1"/>
        <v>2476.6566000000003</v>
      </c>
      <c r="I54" s="116">
        <f>I53</f>
        <v>44500</v>
      </c>
      <c r="J54" s="125">
        <f t="shared" si="3"/>
        <v>100192017</v>
      </c>
      <c r="K54" s="126">
        <f t="shared" si="4"/>
        <v>110211219</v>
      </c>
      <c r="L54" s="127">
        <f t="shared" si="5"/>
        <v>275500</v>
      </c>
      <c r="M54" s="128">
        <f t="shared" si="6"/>
        <v>891366</v>
      </c>
    </row>
    <row r="55" spans="1:18" x14ac:dyDescent="0.25">
      <c r="A55" s="112">
        <v>54</v>
      </c>
      <c r="B55" s="113">
        <v>1501</v>
      </c>
      <c r="C55" s="114">
        <v>15</v>
      </c>
      <c r="D55" s="115" t="s">
        <v>12</v>
      </c>
      <c r="E55" s="113">
        <v>1133.019</v>
      </c>
      <c r="F55" s="119">
        <v>125.29300000000001</v>
      </c>
      <c r="G55" s="113">
        <f t="shared" si="0"/>
        <v>1258.3119999999999</v>
      </c>
      <c r="H55" s="113">
        <f t="shared" si="1"/>
        <v>1384.1432</v>
      </c>
      <c r="I55" s="116">
        <f>I54+250</f>
        <v>44750</v>
      </c>
      <c r="J55" s="125">
        <f t="shared" si="3"/>
        <v>56309461.999999993</v>
      </c>
      <c r="K55" s="126">
        <f t="shared" si="4"/>
        <v>61940408</v>
      </c>
      <c r="L55" s="127">
        <f t="shared" si="5"/>
        <v>155000</v>
      </c>
      <c r="M55" s="128">
        <f t="shared" si="6"/>
        <v>438525.5</v>
      </c>
    </row>
    <row r="56" spans="1:18" x14ac:dyDescent="0.25">
      <c r="A56" s="112">
        <v>55</v>
      </c>
      <c r="B56" s="113">
        <v>1503</v>
      </c>
      <c r="C56" s="114">
        <v>15</v>
      </c>
      <c r="D56" s="115" t="s">
        <v>12</v>
      </c>
      <c r="E56" s="113">
        <v>1298.68</v>
      </c>
      <c r="F56" s="119">
        <v>146.18</v>
      </c>
      <c r="G56" s="113">
        <f t="shared" si="0"/>
        <v>1444.8600000000001</v>
      </c>
      <c r="H56" s="113">
        <f t="shared" si="1"/>
        <v>1589.3460000000002</v>
      </c>
      <c r="I56" s="116">
        <f>I55</f>
        <v>44750</v>
      </c>
      <c r="J56" s="125">
        <f t="shared" si="3"/>
        <v>64657485.000000007</v>
      </c>
      <c r="K56" s="126">
        <f t="shared" si="4"/>
        <v>71123234</v>
      </c>
      <c r="L56" s="127">
        <f t="shared" si="5"/>
        <v>178000</v>
      </c>
      <c r="M56" s="128">
        <f t="shared" si="6"/>
        <v>511630</v>
      </c>
    </row>
    <row r="57" spans="1:18" x14ac:dyDescent="0.25">
      <c r="A57" s="112">
        <v>56</v>
      </c>
      <c r="B57" s="113">
        <v>1504</v>
      </c>
      <c r="C57" s="114">
        <v>15</v>
      </c>
      <c r="D57" s="115" t="s">
        <v>18</v>
      </c>
      <c r="E57" s="113">
        <v>1996.83</v>
      </c>
      <c r="F57" s="119">
        <v>254.67599999999999</v>
      </c>
      <c r="G57" s="113">
        <f t="shared" si="0"/>
        <v>2251.5059999999999</v>
      </c>
      <c r="H57" s="113">
        <f t="shared" si="1"/>
        <v>2476.6566000000003</v>
      </c>
      <c r="I57" s="116">
        <f>I56</f>
        <v>44750</v>
      </c>
      <c r="J57" s="125">
        <f t="shared" si="3"/>
        <v>100754893.5</v>
      </c>
      <c r="K57" s="126">
        <f t="shared" si="4"/>
        <v>110830383</v>
      </c>
      <c r="L57" s="127">
        <f t="shared" si="5"/>
        <v>277000</v>
      </c>
      <c r="M57" s="128">
        <f t="shared" si="6"/>
        <v>891366</v>
      </c>
    </row>
    <row r="58" spans="1:18" x14ac:dyDescent="0.25">
      <c r="A58" s="112">
        <v>57</v>
      </c>
      <c r="B58" s="117">
        <v>1601</v>
      </c>
      <c r="C58" s="114">
        <v>16</v>
      </c>
      <c r="D58" s="115" t="s">
        <v>12</v>
      </c>
      <c r="E58" s="113">
        <v>1133.019</v>
      </c>
      <c r="F58" s="119">
        <v>125.29300000000001</v>
      </c>
      <c r="G58" s="113">
        <f t="shared" si="0"/>
        <v>1258.3119999999999</v>
      </c>
      <c r="H58" s="113">
        <f t="shared" si="1"/>
        <v>1384.1432</v>
      </c>
      <c r="I58" s="116">
        <f>I57+250</f>
        <v>45000</v>
      </c>
      <c r="J58" s="125">
        <f t="shared" si="3"/>
        <v>56624039.999999993</v>
      </c>
      <c r="K58" s="126">
        <f t="shared" si="4"/>
        <v>62286444</v>
      </c>
      <c r="L58" s="127">
        <f t="shared" si="5"/>
        <v>155500</v>
      </c>
      <c r="M58" s="128">
        <f t="shared" si="6"/>
        <v>438525.5</v>
      </c>
    </row>
    <row r="59" spans="1:18" x14ac:dyDescent="0.25">
      <c r="A59" s="112">
        <v>58</v>
      </c>
      <c r="B59" s="117">
        <v>1602</v>
      </c>
      <c r="C59" s="114">
        <v>16</v>
      </c>
      <c r="D59" s="115" t="s">
        <v>19</v>
      </c>
      <c r="E59" s="113">
        <v>1737.9549999999999</v>
      </c>
      <c r="F59" s="119">
        <v>167.16499999999999</v>
      </c>
      <c r="G59" s="113">
        <f t="shared" si="0"/>
        <v>1905.12</v>
      </c>
      <c r="H59" s="113">
        <f t="shared" si="1"/>
        <v>2095.6320000000001</v>
      </c>
      <c r="I59" s="116">
        <f>I58</f>
        <v>45000</v>
      </c>
      <c r="J59" s="125">
        <f t="shared" si="3"/>
        <v>85730400</v>
      </c>
      <c r="K59" s="126">
        <f t="shared" si="4"/>
        <v>94303440</v>
      </c>
      <c r="L59" s="127">
        <f t="shared" si="5"/>
        <v>236000</v>
      </c>
      <c r="M59" s="128">
        <f t="shared" si="6"/>
        <v>585077.5</v>
      </c>
    </row>
    <row r="60" spans="1:18" x14ac:dyDescent="0.25">
      <c r="A60" s="112">
        <v>59</v>
      </c>
      <c r="B60" s="117">
        <v>1603</v>
      </c>
      <c r="C60" s="114">
        <v>16</v>
      </c>
      <c r="D60" s="115" t="s">
        <v>12</v>
      </c>
      <c r="E60" s="113">
        <v>1298.68</v>
      </c>
      <c r="F60" s="119">
        <v>146.18</v>
      </c>
      <c r="G60" s="113">
        <f t="shared" si="0"/>
        <v>1444.8600000000001</v>
      </c>
      <c r="H60" s="113">
        <f t="shared" si="1"/>
        <v>1589.3460000000002</v>
      </c>
      <c r="I60" s="116">
        <f>I59</f>
        <v>45000</v>
      </c>
      <c r="J60" s="125">
        <f t="shared" si="3"/>
        <v>65018700.000000007</v>
      </c>
      <c r="K60" s="126">
        <f t="shared" si="4"/>
        <v>71520570</v>
      </c>
      <c r="L60" s="127">
        <f t="shared" si="5"/>
        <v>179000</v>
      </c>
      <c r="M60" s="128">
        <f t="shared" si="6"/>
        <v>511630</v>
      </c>
    </row>
    <row r="61" spans="1:18" x14ac:dyDescent="0.25">
      <c r="A61" s="112">
        <v>60</v>
      </c>
      <c r="B61" s="117">
        <v>1604</v>
      </c>
      <c r="C61" s="114">
        <v>16</v>
      </c>
      <c r="D61" s="115" t="s">
        <v>18</v>
      </c>
      <c r="E61" s="113">
        <v>1996.83</v>
      </c>
      <c r="F61" s="119">
        <v>254.67599999999999</v>
      </c>
      <c r="G61" s="113">
        <f t="shared" si="0"/>
        <v>2251.5059999999999</v>
      </c>
      <c r="H61" s="113">
        <f t="shared" si="1"/>
        <v>2476.6566000000003</v>
      </c>
      <c r="I61" s="116">
        <f>I60</f>
        <v>45000</v>
      </c>
      <c r="J61" s="125">
        <f t="shared" si="3"/>
        <v>101317770</v>
      </c>
      <c r="K61" s="126">
        <f t="shared" si="4"/>
        <v>111449547</v>
      </c>
      <c r="L61" s="127">
        <f t="shared" si="5"/>
        <v>278500</v>
      </c>
      <c r="M61" s="128">
        <f t="shared" si="6"/>
        <v>891366</v>
      </c>
    </row>
    <row r="62" spans="1:18" x14ac:dyDescent="0.25">
      <c r="A62" s="112">
        <v>61</v>
      </c>
      <c r="B62" s="117">
        <v>1701</v>
      </c>
      <c r="C62" s="114">
        <v>17</v>
      </c>
      <c r="D62" s="115" t="s">
        <v>12</v>
      </c>
      <c r="E62" s="113">
        <v>1133.019</v>
      </c>
      <c r="F62" s="119">
        <v>125.29300000000001</v>
      </c>
      <c r="G62" s="113">
        <f t="shared" si="0"/>
        <v>1258.3119999999999</v>
      </c>
      <c r="H62" s="113">
        <f t="shared" si="1"/>
        <v>1384.1432</v>
      </c>
      <c r="I62" s="116">
        <f>I61+250</f>
        <v>45250</v>
      </c>
      <c r="J62" s="125">
        <f t="shared" si="3"/>
        <v>56938617.999999993</v>
      </c>
      <c r="K62" s="126">
        <f t="shared" si="4"/>
        <v>62632480</v>
      </c>
      <c r="L62" s="127">
        <f t="shared" si="5"/>
        <v>156500</v>
      </c>
      <c r="M62" s="128">
        <f t="shared" si="6"/>
        <v>438525.5</v>
      </c>
    </row>
    <row r="63" spans="1:18" x14ac:dyDescent="0.25">
      <c r="A63" s="112">
        <v>62</v>
      </c>
      <c r="B63" s="117">
        <v>1702</v>
      </c>
      <c r="C63" s="114">
        <v>17</v>
      </c>
      <c r="D63" s="115" t="s">
        <v>19</v>
      </c>
      <c r="E63" s="113">
        <v>1737.9549999999999</v>
      </c>
      <c r="F63" s="119">
        <v>167.16499999999999</v>
      </c>
      <c r="G63" s="113">
        <f t="shared" si="0"/>
        <v>1905.12</v>
      </c>
      <c r="H63" s="113">
        <f t="shared" si="1"/>
        <v>2095.6320000000001</v>
      </c>
      <c r="I63" s="116">
        <f>I62</f>
        <v>45250</v>
      </c>
      <c r="J63" s="125">
        <f t="shared" si="3"/>
        <v>86206680</v>
      </c>
      <c r="K63" s="126">
        <f t="shared" si="4"/>
        <v>94827348</v>
      </c>
      <c r="L63" s="127">
        <f t="shared" si="5"/>
        <v>237000</v>
      </c>
      <c r="M63" s="128">
        <f t="shared" si="6"/>
        <v>585077.5</v>
      </c>
    </row>
    <row r="64" spans="1:18" x14ac:dyDescent="0.25">
      <c r="A64" s="112">
        <v>63</v>
      </c>
      <c r="B64" s="117">
        <v>1703</v>
      </c>
      <c r="C64" s="117">
        <v>17</v>
      </c>
      <c r="D64" s="115" t="s">
        <v>12</v>
      </c>
      <c r="E64" s="113">
        <v>1298.68</v>
      </c>
      <c r="F64" s="119">
        <v>146.18</v>
      </c>
      <c r="G64" s="113">
        <f t="shared" si="0"/>
        <v>1444.8600000000001</v>
      </c>
      <c r="H64" s="113">
        <f t="shared" si="1"/>
        <v>1589.3460000000002</v>
      </c>
      <c r="I64" s="116">
        <f>I63</f>
        <v>45250</v>
      </c>
      <c r="J64" s="125">
        <f t="shared" si="3"/>
        <v>65379915.000000007</v>
      </c>
      <c r="K64" s="126">
        <f t="shared" si="4"/>
        <v>71917907</v>
      </c>
      <c r="L64" s="127">
        <f t="shared" si="5"/>
        <v>180000</v>
      </c>
      <c r="M64" s="128">
        <f t="shared" si="6"/>
        <v>511630</v>
      </c>
    </row>
    <row r="65" spans="1:13" x14ac:dyDescent="0.25">
      <c r="A65" s="112">
        <v>64</v>
      </c>
      <c r="B65" s="117">
        <v>1704</v>
      </c>
      <c r="C65" s="117">
        <v>17</v>
      </c>
      <c r="D65" s="115" t="s">
        <v>18</v>
      </c>
      <c r="E65" s="113">
        <v>1996.83</v>
      </c>
      <c r="F65" s="119">
        <v>254.67599999999999</v>
      </c>
      <c r="G65" s="113">
        <f t="shared" si="0"/>
        <v>2251.5059999999999</v>
      </c>
      <c r="H65" s="113">
        <f t="shared" si="1"/>
        <v>2476.6566000000003</v>
      </c>
      <c r="I65" s="116">
        <f>I64</f>
        <v>45250</v>
      </c>
      <c r="J65" s="125">
        <f t="shared" si="3"/>
        <v>101880646.5</v>
      </c>
      <c r="K65" s="126">
        <f t="shared" si="4"/>
        <v>112068711</v>
      </c>
      <c r="L65" s="127">
        <f t="shared" si="5"/>
        <v>280000</v>
      </c>
      <c r="M65" s="128">
        <f t="shared" si="6"/>
        <v>891366</v>
      </c>
    </row>
    <row r="66" spans="1:13" x14ac:dyDescent="0.25">
      <c r="A66" s="112">
        <v>65</v>
      </c>
      <c r="B66" s="117">
        <v>1801</v>
      </c>
      <c r="C66" s="117">
        <v>18</v>
      </c>
      <c r="D66" s="115" t="s">
        <v>12</v>
      </c>
      <c r="E66" s="113">
        <v>1133.019</v>
      </c>
      <c r="F66" s="119">
        <v>125.29300000000001</v>
      </c>
      <c r="G66" s="113">
        <f t="shared" si="0"/>
        <v>1258.3119999999999</v>
      </c>
      <c r="H66" s="113">
        <f t="shared" si="1"/>
        <v>1384.1432</v>
      </c>
      <c r="I66" s="116">
        <f>I65+250</f>
        <v>45500</v>
      </c>
      <c r="J66" s="125">
        <f t="shared" si="3"/>
        <v>57253195.999999993</v>
      </c>
      <c r="K66" s="126">
        <f t="shared" si="4"/>
        <v>62978516</v>
      </c>
      <c r="L66" s="127">
        <f t="shared" si="5"/>
        <v>157500</v>
      </c>
      <c r="M66" s="128">
        <f t="shared" si="6"/>
        <v>438525.5</v>
      </c>
    </row>
    <row r="67" spans="1:13" x14ac:dyDescent="0.25">
      <c r="A67" s="112">
        <v>66</v>
      </c>
      <c r="B67" s="113">
        <v>1802</v>
      </c>
      <c r="C67" s="117">
        <v>18</v>
      </c>
      <c r="D67" s="115" t="s">
        <v>19</v>
      </c>
      <c r="E67" s="113">
        <v>1737.9549999999999</v>
      </c>
      <c r="F67" s="119">
        <v>167.16499999999999</v>
      </c>
      <c r="G67" s="113">
        <f t="shared" ref="G67:G130" si="7">E67+F67</f>
        <v>1905.12</v>
      </c>
      <c r="H67" s="113">
        <f t="shared" ref="H67:H130" si="8">G67*1.1</f>
        <v>2095.6320000000001</v>
      </c>
      <c r="I67" s="116">
        <f>I66</f>
        <v>45500</v>
      </c>
      <c r="J67" s="125">
        <f t="shared" ref="J67:J130" si="9">G67*I67</f>
        <v>86682960</v>
      </c>
      <c r="K67" s="126">
        <f t="shared" ref="K67:K130" si="10">ROUND(J67*1.1,0)</f>
        <v>95351256</v>
      </c>
      <c r="L67" s="127">
        <f t="shared" ref="L67:L130" si="11">MROUND((K67*0.03/12),500)</f>
        <v>238500</v>
      </c>
      <c r="M67" s="128">
        <f t="shared" ref="M67:M130" si="12">F67*3500</f>
        <v>585077.5</v>
      </c>
    </row>
    <row r="68" spans="1:13" x14ac:dyDescent="0.25">
      <c r="A68" s="112">
        <v>67</v>
      </c>
      <c r="B68" s="113">
        <v>1803</v>
      </c>
      <c r="C68" s="117">
        <v>18</v>
      </c>
      <c r="D68" s="115" t="s">
        <v>12</v>
      </c>
      <c r="E68" s="113">
        <v>1298.68</v>
      </c>
      <c r="F68" s="119">
        <v>146.18</v>
      </c>
      <c r="G68" s="113">
        <f t="shared" si="7"/>
        <v>1444.8600000000001</v>
      </c>
      <c r="H68" s="113">
        <f t="shared" si="8"/>
        <v>1589.3460000000002</v>
      </c>
      <c r="I68" s="116">
        <f>I67</f>
        <v>45500</v>
      </c>
      <c r="J68" s="125">
        <f t="shared" si="9"/>
        <v>65741130.000000007</v>
      </c>
      <c r="K68" s="126">
        <f t="shared" si="10"/>
        <v>72315243</v>
      </c>
      <c r="L68" s="127">
        <f t="shared" si="11"/>
        <v>181000</v>
      </c>
      <c r="M68" s="128">
        <f t="shared" si="12"/>
        <v>511630</v>
      </c>
    </row>
    <row r="69" spans="1:13" x14ac:dyDescent="0.25">
      <c r="A69" s="112">
        <v>68</v>
      </c>
      <c r="B69" s="113">
        <v>1804</v>
      </c>
      <c r="C69" s="117">
        <v>18</v>
      </c>
      <c r="D69" s="115" t="s">
        <v>18</v>
      </c>
      <c r="E69" s="113">
        <v>1996.83</v>
      </c>
      <c r="F69" s="119">
        <v>254.67599999999999</v>
      </c>
      <c r="G69" s="113">
        <f t="shared" si="7"/>
        <v>2251.5059999999999</v>
      </c>
      <c r="H69" s="113">
        <f t="shared" si="8"/>
        <v>2476.6566000000003</v>
      </c>
      <c r="I69" s="116">
        <f>I68</f>
        <v>45500</v>
      </c>
      <c r="J69" s="125">
        <f t="shared" si="9"/>
        <v>102443523</v>
      </c>
      <c r="K69" s="126">
        <f t="shared" si="10"/>
        <v>112687875</v>
      </c>
      <c r="L69" s="127">
        <f t="shared" si="11"/>
        <v>281500</v>
      </c>
      <c r="M69" s="128">
        <f t="shared" si="12"/>
        <v>891366</v>
      </c>
    </row>
    <row r="70" spans="1:13" x14ac:dyDescent="0.25">
      <c r="A70" s="112">
        <v>69</v>
      </c>
      <c r="B70" s="113">
        <v>1901</v>
      </c>
      <c r="C70" s="117">
        <v>19</v>
      </c>
      <c r="D70" s="115" t="s">
        <v>12</v>
      </c>
      <c r="E70" s="113">
        <v>1133.019</v>
      </c>
      <c r="F70" s="119">
        <v>125.29300000000001</v>
      </c>
      <c r="G70" s="113">
        <f t="shared" si="7"/>
        <v>1258.3119999999999</v>
      </c>
      <c r="H70" s="113">
        <f t="shared" si="8"/>
        <v>1384.1432</v>
      </c>
      <c r="I70" s="116">
        <f>I69+250</f>
        <v>45750</v>
      </c>
      <c r="J70" s="125">
        <f t="shared" si="9"/>
        <v>57567773.999999993</v>
      </c>
      <c r="K70" s="126">
        <f t="shared" si="10"/>
        <v>63324551</v>
      </c>
      <c r="L70" s="127">
        <f t="shared" si="11"/>
        <v>158500</v>
      </c>
      <c r="M70" s="128">
        <f t="shared" si="12"/>
        <v>438525.5</v>
      </c>
    </row>
    <row r="71" spans="1:13" x14ac:dyDescent="0.25">
      <c r="A71" s="112">
        <v>70</v>
      </c>
      <c r="B71" s="113">
        <v>1902</v>
      </c>
      <c r="C71" s="117">
        <v>19</v>
      </c>
      <c r="D71" s="115" t="s">
        <v>19</v>
      </c>
      <c r="E71" s="113">
        <v>1737.9549999999999</v>
      </c>
      <c r="F71" s="119">
        <v>167.16499999999999</v>
      </c>
      <c r="G71" s="113">
        <f t="shared" si="7"/>
        <v>1905.12</v>
      </c>
      <c r="H71" s="113">
        <f t="shared" si="8"/>
        <v>2095.6320000000001</v>
      </c>
      <c r="I71" s="116">
        <f>I70</f>
        <v>45750</v>
      </c>
      <c r="J71" s="125">
        <f t="shared" si="9"/>
        <v>87159240</v>
      </c>
      <c r="K71" s="126">
        <f t="shared" si="10"/>
        <v>95875164</v>
      </c>
      <c r="L71" s="127">
        <f t="shared" si="11"/>
        <v>239500</v>
      </c>
      <c r="M71" s="128">
        <f t="shared" si="12"/>
        <v>585077.5</v>
      </c>
    </row>
    <row r="72" spans="1:13" x14ac:dyDescent="0.25">
      <c r="A72" s="112">
        <v>71</v>
      </c>
      <c r="B72" s="113">
        <v>1903</v>
      </c>
      <c r="C72" s="113">
        <v>19</v>
      </c>
      <c r="D72" s="115" t="s">
        <v>12</v>
      </c>
      <c r="E72" s="113">
        <v>1298.68</v>
      </c>
      <c r="F72" s="119">
        <v>146.18</v>
      </c>
      <c r="G72" s="113">
        <f t="shared" si="7"/>
        <v>1444.8600000000001</v>
      </c>
      <c r="H72" s="113">
        <f t="shared" si="8"/>
        <v>1589.3460000000002</v>
      </c>
      <c r="I72" s="116">
        <f>I71</f>
        <v>45750</v>
      </c>
      <c r="J72" s="125">
        <f t="shared" si="9"/>
        <v>66102345.000000007</v>
      </c>
      <c r="K72" s="126">
        <f t="shared" si="10"/>
        <v>72712580</v>
      </c>
      <c r="L72" s="127">
        <f t="shared" si="11"/>
        <v>182000</v>
      </c>
      <c r="M72" s="128">
        <f t="shared" si="12"/>
        <v>511630</v>
      </c>
    </row>
    <row r="73" spans="1:13" x14ac:dyDescent="0.25">
      <c r="A73" s="112">
        <v>72</v>
      </c>
      <c r="B73" s="113">
        <v>1904</v>
      </c>
      <c r="C73" s="113">
        <v>19</v>
      </c>
      <c r="D73" s="115" t="s">
        <v>18</v>
      </c>
      <c r="E73" s="113">
        <v>1996.83</v>
      </c>
      <c r="F73" s="119">
        <v>254.67599999999999</v>
      </c>
      <c r="G73" s="113">
        <f t="shared" si="7"/>
        <v>2251.5059999999999</v>
      </c>
      <c r="H73" s="113">
        <f t="shared" si="8"/>
        <v>2476.6566000000003</v>
      </c>
      <c r="I73" s="116">
        <f>I72</f>
        <v>45750</v>
      </c>
      <c r="J73" s="125">
        <f t="shared" si="9"/>
        <v>103006399.5</v>
      </c>
      <c r="K73" s="126">
        <f t="shared" si="10"/>
        <v>113307039</v>
      </c>
      <c r="L73" s="127">
        <f t="shared" si="11"/>
        <v>283500</v>
      </c>
      <c r="M73" s="128">
        <f t="shared" si="12"/>
        <v>891366</v>
      </c>
    </row>
    <row r="74" spans="1:13" x14ac:dyDescent="0.25">
      <c r="A74" s="112">
        <v>73</v>
      </c>
      <c r="B74" s="113">
        <v>2001</v>
      </c>
      <c r="C74" s="113">
        <v>20</v>
      </c>
      <c r="D74" s="115" t="s">
        <v>12</v>
      </c>
      <c r="E74" s="113">
        <v>1133.019</v>
      </c>
      <c r="F74" s="119">
        <v>125.29300000000001</v>
      </c>
      <c r="G74" s="113">
        <f t="shared" si="7"/>
        <v>1258.3119999999999</v>
      </c>
      <c r="H74" s="113">
        <f t="shared" si="8"/>
        <v>1384.1432</v>
      </c>
      <c r="I74" s="116">
        <f>I73+250</f>
        <v>46000</v>
      </c>
      <c r="J74" s="125">
        <f t="shared" si="9"/>
        <v>57882351.999999993</v>
      </c>
      <c r="K74" s="126">
        <f t="shared" si="10"/>
        <v>63670587</v>
      </c>
      <c r="L74" s="127">
        <f t="shared" si="11"/>
        <v>159000</v>
      </c>
      <c r="M74" s="128">
        <f t="shared" si="12"/>
        <v>438525.5</v>
      </c>
    </row>
    <row r="75" spans="1:13" x14ac:dyDescent="0.25">
      <c r="A75" s="112">
        <v>74</v>
      </c>
      <c r="B75" s="113">
        <v>2002</v>
      </c>
      <c r="C75" s="113">
        <v>20</v>
      </c>
      <c r="D75" s="115" t="s">
        <v>19</v>
      </c>
      <c r="E75" s="113">
        <v>1737.9549999999999</v>
      </c>
      <c r="F75" s="119">
        <v>167.16499999999999</v>
      </c>
      <c r="G75" s="113">
        <f t="shared" si="7"/>
        <v>1905.12</v>
      </c>
      <c r="H75" s="113">
        <f t="shared" si="8"/>
        <v>2095.6320000000001</v>
      </c>
      <c r="I75" s="116">
        <f>I74</f>
        <v>46000</v>
      </c>
      <c r="J75" s="125">
        <f t="shared" si="9"/>
        <v>87635520</v>
      </c>
      <c r="K75" s="126">
        <f t="shared" si="10"/>
        <v>96399072</v>
      </c>
      <c r="L75" s="127">
        <f t="shared" si="11"/>
        <v>241000</v>
      </c>
      <c r="M75" s="128">
        <f t="shared" si="12"/>
        <v>585077.5</v>
      </c>
    </row>
    <row r="76" spans="1:13" x14ac:dyDescent="0.25">
      <c r="A76" s="112">
        <v>75</v>
      </c>
      <c r="B76" s="113">
        <v>2003</v>
      </c>
      <c r="C76" s="113">
        <v>20</v>
      </c>
      <c r="D76" s="115" t="s">
        <v>12</v>
      </c>
      <c r="E76" s="113">
        <v>1298.68</v>
      </c>
      <c r="F76" s="119">
        <v>146.18</v>
      </c>
      <c r="G76" s="113">
        <f t="shared" si="7"/>
        <v>1444.8600000000001</v>
      </c>
      <c r="H76" s="113">
        <f t="shared" si="8"/>
        <v>1589.3460000000002</v>
      </c>
      <c r="I76" s="116">
        <f>I75</f>
        <v>46000</v>
      </c>
      <c r="J76" s="125">
        <f t="shared" si="9"/>
        <v>66463560.000000007</v>
      </c>
      <c r="K76" s="126">
        <f t="shared" si="10"/>
        <v>73109916</v>
      </c>
      <c r="L76" s="127">
        <f t="shared" si="11"/>
        <v>183000</v>
      </c>
      <c r="M76" s="128">
        <f t="shared" si="12"/>
        <v>511630</v>
      </c>
    </row>
    <row r="77" spans="1:13" x14ac:dyDescent="0.25">
      <c r="A77" s="112">
        <v>76</v>
      </c>
      <c r="B77" s="113">
        <v>2004</v>
      </c>
      <c r="C77" s="113">
        <v>20</v>
      </c>
      <c r="D77" s="115" t="s">
        <v>18</v>
      </c>
      <c r="E77" s="113">
        <v>1996.83</v>
      </c>
      <c r="F77" s="119">
        <v>254.67599999999999</v>
      </c>
      <c r="G77" s="113">
        <f t="shared" si="7"/>
        <v>2251.5059999999999</v>
      </c>
      <c r="H77" s="113">
        <f t="shared" si="8"/>
        <v>2476.6566000000003</v>
      </c>
      <c r="I77" s="116">
        <f>I76</f>
        <v>46000</v>
      </c>
      <c r="J77" s="125">
        <f t="shared" si="9"/>
        <v>103569276</v>
      </c>
      <c r="K77" s="126">
        <f t="shared" si="10"/>
        <v>113926204</v>
      </c>
      <c r="L77" s="127">
        <f t="shared" si="11"/>
        <v>285000</v>
      </c>
      <c r="M77" s="128">
        <f t="shared" si="12"/>
        <v>891366</v>
      </c>
    </row>
    <row r="78" spans="1:13" x14ac:dyDescent="0.25">
      <c r="A78" s="112">
        <v>77</v>
      </c>
      <c r="B78" s="113">
        <v>2101</v>
      </c>
      <c r="C78" s="113">
        <v>21</v>
      </c>
      <c r="D78" s="115" t="s">
        <v>12</v>
      </c>
      <c r="E78" s="113">
        <v>1133.019</v>
      </c>
      <c r="F78" s="119">
        <v>125.29300000000001</v>
      </c>
      <c r="G78" s="113">
        <f t="shared" si="7"/>
        <v>1258.3119999999999</v>
      </c>
      <c r="H78" s="113">
        <f t="shared" si="8"/>
        <v>1384.1432</v>
      </c>
      <c r="I78" s="116">
        <f>I77+250</f>
        <v>46250</v>
      </c>
      <c r="J78" s="125">
        <f t="shared" si="9"/>
        <v>58196929.999999993</v>
      </c>
      <c r="K78" s="126">
        <f t="shared" si="10"/>
        <v>64016623</v>
      </c>
      <c r="L78" s="127">
        <f t="shared" si="11"/>
        <v>160000</v>
      </c>
      <c r="M78" s="128">
        <f t="shared" si="12"/>
        <v>438525.5</v>
      </c>
    </row>
    <row r="79" spans="1:13" x14ac:dyDescent="0.25">
      <c r="A79" s="112">
        <v>78</v>
      </c>
      <c r="B79" s="113">
        <v>2102</v>
      </c>
      <c r="C79" s="113">
        <v>21</v>
      </c>
      <c r="D79" s="115" t="s">
        <v>19</v>
      </c>
      <c r="E79" s="113">
        <v>1737.9549999999999</v>
      </c>
      <c r="F79" s="119">
        <v>167.16499999999999</v>
      </c>
      <c r="G79" s="113">
        <f t="shared" si="7"/>
        <v>1905.12</v>
      </c>
      <c r="H79" s="113">
        <f t="shared" si="8"/>
        <v>2095.6320000000001</v>
      </c>
      <c r="I79" s="116">
        <f>I78</f>
        <v>46250</v>
      </c>
      <c r="J79" s="125">
        <f t="shared" si="9"/>
        <v>88111800</v>
      </c>
      <c r="K79" s="126">
        <f t="shared" si="10"/>
        <v>96922980</v>
      </c>
      <c r="L79" s="127">
        <f t="shared" si="11"/>
        <v>242500</v>
      </c>
      <c r="M79" s="128">
        <f t="shared" si="12"/>
        <v>585077.5</v>
      </c>
    </row>
    <row r="80" spans="1:13" x14ac:dyDescent="0.25">
      <c r="A80" s="112">
        <v>79</v>
      </c>
      <c r="B80" s="113">
        <v>2103</v>
      </c>
      <c r="C80" s="113">
        <v>21</v>
      </c>
      <c r="D80" s="115" t="s">
        <v>12</v>
      </c>
      <c r="E80" s="113">
        <v>1298.68</v>
      </c>
      <c r="F80" s="119">
        <v>146.18</v>
      </c>
      <c r="G80" s="113">
        <f t="shared" si="7"/>
        <v>1444.8600000000001</v>
      </c>
      <c r="H80" s="113">
        <f t="shared" si="8"/>
        <v>1589.3460000000002</v>
      </c>
      <c r="I80" s="116">
        <f>I79</f>
        <v>46250</v>
      </c>
      <c r="J80" s="125">
        <f t="shared" si="9"/>
        <v>66824775.000000007</v>
      </c>
      <c r="K80" s="126">
        <f t="shared" si="10"/>
        <v>73507253</v>
      </c>
      <c r="L80" s="127">
        <f t="shared" si="11"/>
        <v>184000</v>
      </c>
      <c r="M80" s="128">
        <f t="shared" si="12"/>
        <v>511630</v>
      </c>
    </row>
    <row r="81" spans="1:13" x14ac:dyDescent="0.25">
      <c r="A81" s="112">
        <v>80</v>
      </c>
      <c r="B81" s="113">
        <v>2104</v>
      </c>
      <c r="C81" s="113">
        <v>21</v>
      </c>
      <c r="D81" s="115" t="s">
        <v>18</v>
      </c>
      <c r="E81" s="113">
        <v>1996.83</v>
      </c>
      <c r="F81" s="119">
        <v>254.67599999999999</v>
      </c>
      <c r="G81" s="113">
        <f t="shared" si="7"/>
        <v>2251.5059999999999</v>
      </c>
      <c r="H81" s="113">
        <f t="shared" si="8"/>
        <v>2476.6566000000003</v>
      </c>
      <c r="I81" s="116">
        <f>I80</f>
        <v>46250</v>
      </c>
      <c r="J81" s="125">
        <f t="shared" si="9"/>
        <v>104132152.5</v>
      </c>
      <c r="K81" s="126">
        <f t="shared" si="10"/>
        <v>114545368</v>
      </c>
      <c r="L81" s="127">
        <f t="shared" si="11"/>
        <v>286500</v>
      </c>
      <c r="M81" s="128">
        <f t="shared" si="12"/>
        <v>891366</v>
      </c>
    </row>
    <row r="82" spans="1:13" x14ac:dyDescent="0.25">
      <c r="A82" s="112">
        <v>81</v>
      </c>
      <c r="B82" s="117">
        <v>2201</v>
      </c>
      <c r="C82" s="113">
        <v>22</v>
      </c>
      <c r="D82" s="115" t="s">
        <v>12</v>
      </c>
      <c r="E82" s="113">
        <v>1133.019</v>
      </c>
      <c r="F82" s="119">
        <v>125.29300000000001</v>
      </c>
      <c r="G82" s="113">
        <f t="shared" si="7"/>
        <v>1258.3119999999999</v>
      </c>
      <c r="H82" s="113">
        <f t="shared" si="8"/>
        <v>1384.1432</v>
      </c>
      <c r="I82" s="116">
        <f>I81+250</f>
        <v>46500</v>
      </c>
      <c r="J82" s="125">
        <f t="shared" si="9"/>
        <v>58511507.999999993</v>
      </c>
      <c r="K82" s="126">
        <f t="shared" si="10"/>
        <v>64362659</v>
      </c>
      <c r="L82" s="127">
        <f t="shared" si="11"/>
        <v>161000</v>
      </c>
      <c r="M82" s="128">
        <f t="shared" si="12"/>
        <v>438525.5</v>
      </c>
    </row>
    <row r="83" spans="1:13" x14ac:dyDescent="0.25">
      <c r="A83" s="112">
        <v>82</v>
      </c>
      <c r="B83" s="117">
        <v>2203</v>
      </c>
      <c r="C83" s="113">
        <v>22</v>
      </c>
      <c r="D83" s="115" t="s">
        <v>12</v>
      </c>
      <c r="E83" s="113">
        <v>1298.68</v>
      </c>
      <c r="F83" s="119">
        <v>146.18</v>
      </c>
      <c r="G83" s="113">
        <f t="shared" si="7"/>
        <v>1444.8600000000001</v>
      </c>
      <c r="H83" s="113">
        <f t="shared" si="8"/>
        <v>1589.3460000000002</v>
      </c>
      <c r="I83" s="116">
        <f>I82</f>
        <v>46500</v>
      </c>
      <c r="J83" s="125">
        <f t="shared" si="9"/>
        <v>67185990</v>
      </c>
      <c r="K83" s="126">
        <f t="shared" si="10"/>
        <v>73904589</v>
      </c>
      <c r="L83" s="127">
        <f t="shared" si="11"/>
        <v>185000</v>
      </c>
      <c r="M83" s="128">
        <f t="shared" si="12"/>
        <v>511630</v>
      </c>
    </row>
    <row r="84" spans="1:13" x14ac:dyDescent="0.25">
      <c r="A84" s="112">
        <v>83</v>
      </c>
      <c r="B84" s="117">
        <v>2204</v>
      </c>
      <c r="C84" s="113">
        <v>22</v>
      </c>
      <c r="D84" s="115" t="s">
        <v>18</v>
      </c>
      <c r="E84" s="113">
        <v>1996.83</v>
      </c>
      <c r="F84" s="119">
        <v>254.67599999999999</v>
      </c>
      <c r="G84" s="113">
        <f t="shared" si="7"/>
        <v>2251.5059999999999</v>
      </c>
      <c r="H84" s="113">
        <f t="shared" si="8"/>
        <v>2476.6566000000003</v>
      </c>
      <c r="I84" s="116">
        <f>I83</f>
        <v>46500</v>
      </c>
      <c r="J84" s="125">
        <f t="shared" si="9"/>
        <v>104695029</v>
      </c>
      <c r="K84" s="126">
        <f t="shared" si="10"/>
        <v>115164532</v>
      </c>
      <c r="L84" s="127">
        <f t="shared" si="11"/>
        <v>288000</v>
      </c>
      <c r="M84" s="128">
        <f t="shared" si="12"/>
        <v>891366</v>
      </c>
    </row>
    <row r="85" spans="1:13" x14ac:dyDescent="0.25">
      <c r="A85" s="112">
        <v>84</v>
      </c>
      <c r="B85" s="117">
        <v>2301</v>
      </c>
      <c r="C85" s="113">
        <v>23</v>
      </c>
      <c r="D85" s="115" t="s">
        <v>12</v>
      </c>
      <c r="E85" s="113">
        <v>1133.019</v>
      </c>
      <c r="F85" s="119">
        <v>125.29300000000001</v>
      </c>
      <c r="G85" s="113">
        <f t="shared" si="7"/>
        <v>1258.3119999999999</v>
      </c>
      <c r="H85" s="113">
        <f t="shared" si="8"/>
        <v>1384.1432</v>
      </c>
      <c r="I85" s="116">
        <f>I84+250</f>
        <v>46750</v>
      </c>
      <c r="J85" s="125">
        <f t="shared" si="9"/>
        <v>58826085.999999993</v>
      </c>
      <c r="K85" s="126">
        <f t="shared" si="10"/>
        <v>64708695</v>
      </c>
      <c r="L85" s="127">
        <f t="shared" si="11"/>
        <v>162000</v>
      </c>
      <c r="M85" s="128">
        <f t="shared" si="12"/>
        <v>438525.5</v>
      </c>
    </row>
    <row r="86" spans="1:13" x14ac:dyDescent="0.25">
      <c r="A86" s="112">
        <v>85</v>
      </c>
      <c r="B86" s="117">
        <v>2302</v>
      </c>
      <c r="C86" s="113">
        <v>23</v>
      </c>
      <c r="D86" s="115" t="s">
        <v>19</v>
      </c>
      <c r="E86" s="113">
        <v>1737.9549999999999</v>
      </c>
      <c r="F86" s="119">
        <v>167.16499999999999</v>
      </c>
      <c r="G86" s="113">
        <f t="shared" si="7"/>
        <v>1905.12</v>
      </c>
      <c r="H86" s="113">
        <f t="shared" si="8"/>
        <v>2095.6320000000001</v>
      </c>
      <c r="I86" s="116">
        <f>I85</f>
        <v>46750</v>
      </c>
      <c r="J86" s="125">
        <f t="shared" si="9"/>
        <v>89064360</v>
      </c>
      <c r="K86" s="126">
        <f t="shared" si="10"/>
        <v>97970796</v>
      </c>
      <c r="L86" s="127">
        <f t="shared" si="11"/>
        <v>245000</v>
      </c>
      <c r="M86" s="128">
        <f t="shared" si="12"/>
        <v>585077.5</v>
      </c>
    </row>
    <row r="87" spans="1:13" x14ac:dyDescent="0.25">
      <c r="A87" s="112">
        <v>86</v>
      </c>
      <c r="B87" s="117">
        <v>2303</v>
      </c>
      <c r="C87" s="117">
        <v>23</v>
      </c>
      <c r="D87" s="115" t="s">
        <v>12</v>
      </c>
      <c r="E87" s="113">
        <v>1298.68</v>
      </c>
      <c r="F87" s="119">
        <v>146.18</v>
      </c>
      <c r="G87" s="113">
        <f t="shared" si="7"/>
        <v>1444.8600000000001</v>
      </c>
      <c r="H87" s="113">
        <f t="shared" si="8"/>
        <v>1589.3460000000002</v>
      </c>
      <c r="I87" s="116">
        <f>I86</f>
        <v>46750</v>
      </c>
      <c r="J87" s="125">
        <f t="shared" si="9"/>
        <v>67547205</v>
      </c>
      <c r="K87" s="126">
        <f t="shared" si="10"/>
        <v>74301926</v>
      </c>
      <c r="L87" s="127">
        <f t="shared" si="11"/>
        <v>186000</v>
      </c>
      <c r="M87" s="128">
        <f t="shared" si="12"/>
        <v>511630</v>
      </c>
    </row>
    <row r="88" spans="1:13" x14ac:dyDescent="0.25">
      <c r="A88" s="112">
        <v>87</v>
      </c>
      <c r="B88" s="117">
        <v>2304</v>
      </c>
      <c r="C88" s="117">
        <v>23</v>
      </c>
      <c r="D88" s="115" t="s">
        <v>18</v>
      </c>
      <c r="E88" s="113">
        <v>1996.83</v>
      </c>
      <c r="F88" s="119">
        <v>254.67599999999999</v>
      </c>
      <c r="G88" s="113">
        <f t="shared" si="7"/>
        <v>2251.5059999999999</v>
      </c>
      <c r="H88" s="113">
        <f t="shared" si="8"/>
        <v>2476.6566000000003</v>
      </c>
      <c r="I88" s="116">
        <f>I87</f>
        <v>46750</v>
      </c>
      <c r="J88" s="125">
        <f t="shared" si="9"/>
        <v>105257905.5</v>
      </c>
      <c r="K88" s="126">
        <f t="shared" si="10"/>
        <v>115783696</v>
      </c>
      <c r="L88" s="127">
        <f t="shared" si="11"/>
        <v>289500</v>
      </c>
      <c r="M88" s="128">
        <f t="shared" si="12"/>
        <v>891366</v>
      </c>
    </row>
    <row r="89" spans="1:13" x14ac:dyDescent="0.25">
      <c r="A89" s="112">
        <v>88</v>
      </c>
      <c r="B89" s="117">
        <v>2401</v>
      </c>
      <c r="C89" s="117">
        <v>24</v>
      </c>
      <c r="D89" s="115" t="s">
        <v>12</v>
      </c>
      <c r="E89" s="113">
        <v>1133.019</v>
      </c>
      <c r="F89" s="119">
        <v>125.29300000000001</v>
      </c>
      <c r="G89" s="113">
        <f t="shared" si="7"/>
        <v>1258.3119999999999</v>
      </c>
      <c r="H89" s="113">
        <f t="shared" si="8"/>
        <v>1384.1432</v>
      </c>
      <c r="I89" s="116">
        <f>I88+250</f>
        <v>47000</v>
      </c>
      <c r="J89" s="125">
        <f t="shared" si="9"/>
        <v>59140663.999999993</v>
      </c>
      <c r="K89" s="126">
        <f t="shared" si="10"/>
        <v>65054730</v>
      </c>
      <c r="L89" s="127">
        <f t="shared" si="11"/>
        <v>162500</v>
      </c>
      <c r="M89" s="128">
        <f t="shared" si="12"/>
        <v>438525.5</v>
      </c>
    </row>
    <row r="90" spans="1:13" x14ac:dyDescent="0.25">
      <c r="A90" s="112">
        <v>89</v>
      </c>
      <c r="B90" s="117">
        <v>2402</v>
      </c>
      <c r="C90" s="117">
        <v>24</v>
      </c>
      <c r="D90" s="115" t="s">
        <v>19</v>
      </c>
      <c r="E90" s="113">
        <v>1737.9549999999999</v>
      </c>
      <c r="F90" s="119">
        <v>167.16499999999999</v>
      </c>
      <c r="G90" s="113">
        <f t="shared" si="7"/>
        <v>1905.12</v>
      </c>
      <c r="H90" s="113">
        <f t="shared" si="8"/>
        <v>2095.6320000000001</v>
      </c>
      <c r="I90" s="116">
        <f>I89</f>
        <v>47000</v>
      </c>
      <c r="J90" s="125">
        <f t="shared" si="9"/>
        <v>89540640</v>
      </c>
      <c r="K90" s="126">
        <f t="shared" si="10"/>
        <v>98494704</v>
      </c>
      <c r="L90" s="127">
        <f t="shared" si="11"/>
        <v>246000</v>
      </c>
      <c r="M90" s="128">
        <f t="shared" si="12"/>
        <v>585077.5</v>
      </c>
    </row>
    <row r="91" spans="1:13" x14ac:dyDescent="0.25">
      <c r="A91" s="112">
        <v>90</v>
      </c>
      <c r="B91" s="117">
        <v>2403</v>
      </c>
      <c r="C91" s="117">
        <v>24</v>
      </c>
      <c r="D91" s="115" t="s">
        <v>12</v>
      </c>
      <c r="E91" s="113">
        <v>1298.68</v>
      </c>
      <c r="F91" s="119">
        <v>146.18</v>
      </c>
      <c r="G91" s="113">
        <f t="shared" si="7"/>
        <v>1444.8600000000001</v>
      </c>
      <c r="H91" s="113">
        <f t="shared" si="8"/>
        <v>1589.3460000000002</v>
      </c>
      <c r="I91" s="116">
        <f>I90</f>
        <v>47000</v>
      </c>
      <c r="J91" s="125">
        <f t="shared" si="9"/>
        <v>67908420</v>
      </c>
      <c r="K91" s="126">
        <f t="shared" si="10"/>
        <v>74699262</v>
      </c>
      <c r="L91" s="127">
        <f t="shared" si="11"/>
        <v>186500</v>
      </c>
      <c r="M91" s="128">
        <f t="shared" si="12"/>
        <v>511630</v>
      </c>
    </row>
    <row r="92" spans="1:13" x14ac:dyDescent="0.25">
      <c r="A92" s="112">
        <v>91</v>
      </c>
      <c r="B92" s="117">
        <v>2404</v>
      </c>
      <c r="C92" s="117">
        <v>24</v>
      </c>
      <c r="D92" s="115" t="s">
        <v>18</v>
      </c>
      <c r="E92" s="113">
        <v>1996.83</v>
      </c>
      <c r="F92" s="119">
        <v>254.67599999999999</v>
      </c>
      <c r="G92" s="113">
        <f t="shared" si="7"/>
        <v>2251.5059999999999</v>
      </c>
      <c r="H92" s="113">
        <f t="shared" si="8"/>
        <v>2476.6566000000003</v>
      </c>
      <c r="I92" s="116">
        <f>I91</f>
        <v>47000</v>
      </c>
      <c r="J92" s="125">
        <f t="shared" si="9"/>
        <v>105820782</v>
      </c>
      <c r="K92" s="126">
        <f t="shared" si="10"/>
        <v>116402860</v>
      </c>
      <c r="L92" s="127">
        <f t="shared" si="11"/>
        <v>291000</v>
      </c>
      <c r="M92" s="128">
        <f t="shared" si="12"/>
        <v>891366</v>
      </c>
    </row>
    <row r="93" spans="1:13" x14ac:dyDescent="0.25">
      <c r="A93" s="112">
        <v>92</v>
      </c>
      <c r="B93" s="117">
        <v>2501</v>
      </c>
      <c r="C93" s="117">
        <v>25</v>
      </c>
      <c r="D93" s="115" t="s">
        <v>12</v>
      </c>
      <c r="E93" s="113">
        <v>1133.019</v>
      </c>
      <c r="F93" s="119">
        <v>125.29300000000001</v>
      </c>
      <c r="G93" s="113">
        <f t="shared" si="7"/>
        <v>1258.3119999999999</v>
      </c>
      <c r="H93" s="113">
        <f t="shared" si="8"/>
        <v>1384.1432</v>
      </c>
      <c r="I93" s="116">
        <f>I92+250</f>
        <v>47250</v>
      </c>
      <c r="J93" s="125">
        <f t="shared" si="9"/>
        <v>59455241.999999993</v>
      </c>
      <c r="K93" s="126">
        <f t="shared" si="10"/>
        <v>65400766</v>
      </c>
      <c r="L93" s="127">
        <f t="shared" si="11"/>
        <v>163500</v>
      </c>
      <c r="M93" s="128">
        <f t="shared" si="12"/>
        <v>438525.5</v>
      </c>
    </row>
    <row r="94" spans="1:13" x14ac:dyDescent="0.25">
      <c r="A94" s="112">
        <v>93</v>
      </c>
      <c r="B94" s="117">
        <v>2502</v>
      </c>
      <c r="C94" s="117">
        <v>25</v>
      </c>
      <c r="D94" s="115" t="s">
        <v>19</v>
      </c>
      <c r="E94" s="113">
        <v>1737.9549999999999</v>
      </c>
      <c r="F94" s="119">
        <v>167.16499999999999</v>
      </c>
      <c r="G94" s="113">
        <f t="shared" si="7"/>
        <v>1905.12</v>
      </c>
      <c r="H94" s="113">
        <f t="shared" si="8"/>
        <v>2095.6320000000001</v>
      </c>
      <c r="I94" s="116">
        <f>I93</f>
        <v>47250</v>
      </c>
      <c r="J94" s="125">
        <f t="shared" si="9"/>
        <v>90016920</v>
      </c>
      <c r="K94" s="126">
        <f t="shared" si="10"/>
        <v>99018612</v>
      </c>
      <c r="L94" s="127">
        <f t="shared" si="11"/>
        <v>247500</v>
      </c>
      <c r="M94" s="128">
        <f t="shared" si="12"/>
        <v>585077.5</v>
      </c>
    </row>
    <row r="95" spans="1:13" x14ac:dyDescent="0.25">
      <c r="A95" s="112">
        <v>94</v>
      </c>
      <c r="B95" s="117">
        <v>2503</v>
      </c>
      <c r="C95" s="117">
        <v>25</v>
      </c>
      <c r="D95" s="115" t="s">
        <v>12</v>
      </c>
      <c r="E95" s="113">
        <v>1298.68</v>
      </c>
      <c r="F95" s="119">
        <v>146.18</v>
      </c>
      <c r="G95" s="113">
        <f t="shared" si="7"/>
        <v>1444.8600000000001</v>
      </c>
      <c r="H95" s="113">
        <f t="shared" si="8"/>
        <v>1589.3460000000002</v>
      </c>
      <c r="I95" s="116">
        <f>I94</f>
        <v>47250</v>
      </c>
      <c r="J95" s="125">
        <f t="shared" si="9"/>
        <v>68269635</v>
      </c>
      <c r="K95" s="126">
        <f t="shared" si="10"/>
        <v>75096599</v>
      </c>
      <c r="L95" s="127">
        <f t="shared" si="11"/>
        <v>187500</v>
      </c>
      <c r="M95" s="128">
        <f t="shared" si="12"/>
        <v>511630</v>
      </c>
    </row>
    <row r="96" spans="1:13" x14ac:dyDescent="0.25">
      <c r="A96" s="112">
        <v>95</v>
      </c>
      <c r="B96" s="117">
        <v>2504</v>
      </c>
      <c r="C96" s="117">
        <v>25</v>
      </c>
      <c r="D96" s="115" t="s">
        <v>18</v>
      </c>
      <c r="E96" s="113">
        <v>1996.83</v>
      </c>
      <c r="F96" s="119">
        <v>254.67599999999999</v>
      </c>
      <c r="G96" s="113">
        <f t="shared" si="7"/>
        <v>2251.5059999999999</v>
      </c>
      <c r="H96" s="113">
        <f t="shared" si="8"/>
        <v>2476.6566000000003</v>
      </c>
      <c r="I96" s="116">
        <f>I95</f>
        <v>47250</v>
      </c>
      <c r="J96" s="125">
        <f t="shared" si="9"/>
        <v>106383658.5</v>
      </c>
      <c r="K96" s="126">
        <f t="shared" si="10"/>
        <v>117022024</v>
      </c>
      <c r="L96" s="127">
        <f t="shared" si="11"/>
        <v>292500</v>
      </c>
      <c r="M96" s="128">
        <f t="shared" si="12"/>
        <v>891366</v>
      </c>
    </row>
    <row r="97" spans="1:13" x14ac:dyDescent="0.25">
      <c r="A97" s="112">
        <v>96</v>
      </c>
      <c r="B97" s="117">
        <v>2601</v>
      </c>
      <c r="C97" s="117">
        <v>26</v>
      </c>
      <c r="D97" s="115" t="s">
        <v>12</v>
      </c>
      <c r="E97" s="113">
        <v>1133.019</v>
      </c>
      <c r="F97" s="119">
        <v>125.29300000000001</v>
      </c>
      <c r="G97" s="113">
        <f t="shared" si="7"/>
        <v>1258.3119999999999</v>
      </c>
      <c r="H97" s="113">
        <f t="shared" si="8"/>
        <v>1384.1432</v>
      </c>
      <c r="I97" s="116">
        <f>I96+250</f>
        <v>47500</v>
      </c>
      <c r="J97" s="125">
        <f t="shared" si="9"/>
        <v>59769819.999999993</v>
      </c>
      <c r="K97" s="126">
        <f t="shared" si="10"/>
        <v>65746802</v>
      </c>
      <c r="L97" s="127">
        <f t="shared" si="11"/>
        <v>164500</v>
      </c>
      <c r="M97" s="128">
        <f t="shared" si="12"/>
        <v>438525.5</v>
      </c>
    </row>
    <row r="98" spans="1:13" x14ac:dyDescent="0.25">
      <c r="A98" s="112">
        <v>97</v>
      </c>
      <c r="B98" s="117">
        <v>2602</v>
      </c>
      <c r="C98" s="117">
        <v>26</v>
      </c>
      <c r="D98" s="115" t="s">
        <v>19</v>
      </c>
      <c r="E98" s="113">
        <v>1737.9549999999999</v>
      </c>
      <c r="F98" s="119">
        <v>167.16499999999999</v>
      </c>
      <c r="G98" s="113">
        <f t="shared" si="7"/>
        <v>1905.12</v>
      </c>
      <c r="H98" s="113">
        <f t="shared" si="8"/>
        <v>2095.6320000000001</v>
      </c>
      <c r="I98" s="116">
        <f>I97</f>
        <v>47500</v>
      </c>
      <c r="J98" s="125">
        <f t="shared" si="9"/>
        <v>90493200</v>
      </c>
      <c r="K98" s="126">
        <f t="shared" si="10"/>
        <v>99542520</v>
      </c>
      <c r="L98" s="127">
        <f t="shared" si="11"/>
        <v>249000</v>
      </c>
      <c r="M98" s="128">
        <f t="shared" si="12"/>
        <v>585077.5</v>
      </c>
    </row>
    <row r="99" spans="1:13" x14ac:dyDescent="0.25">
      <c r="A99" s="112">
        <v>98</v>
      </c>
      <c r="B99" s="117">
        <v>2603</v>
      </c>
      <c r="C99" s="117">
        <v>26</v>
      </c>
      <c r="D99" s="115" t="s">
        <v>12</v>
      </c>
      <c r="E99" s="113">
        <v>1298.68</v>
      </c>
      <c r="F99" s="119">
        <v>146.18</v>
      </c>
      <c r="G99" s="113">
        <f t="shared" si="7"/>
        <v>1444.8600000000001</v>
      </c>
      <c r="H99" s="113">
        <f t="shared" si="8"/>
        <v>1589.3460000000002</v>
      </c>
      <c r="I99" s="116">
        <f>I98</f>
        <v>47500</v>
      </c>
      <c r="J99" s="125">
        <f t="shared" si="9"/>
        <v>68630850</v>
      </c>
      <c r="K99" s="126">
        <f t="shared" si="10"/>
        <v>75493935</v>
      </c>
      <c r="L99" s="127">
        <f t="shared" si="11"/>
        <v>188500</v>
      </c>
      <c r="M99" s="128">
        <f t="shared" si="12"/>
        <v>511630</v>
      </c>
    </row>
    <row r="100" spans="1:13" x14ac:dyDescent="0.25">
      <c r="A100" s="112">
        <v>99</v>
      </c>
      <c r="B100" s="117">
        <v>2604</v>
      </c>
      <c r="C100" s="117">
        <v>26</v>
      </c>
      <c r="D100" s="115" t="s">
        <v>18</v>
      </c>
      <c r="E100" s="113">
        <v>1996.83</v>
      </c>
      <c r="F100" s="119">
        <v>254.67599999999999</v>
      </c>
      <c r="G100" s="113">
        <f t="shared" si="7"/>
        <v>2251.5059999999999</v>
      </c>
      <c r="H100" s="113">
        <f t="shared" si="8"/>
        <v>2476.6566000000003</v>
      </c>
      <c r="I100" s="116">
        <f>I99</f>
        <v>47500</v>
      </c>
      <c r="J100" s="125">
        <f t="shared" si="9"/>
        <v>106946535</v>
      </c>
      <c r="K100" s="126">
        <f t="shared" si="10"/>
        <v>117641189</v>
      </c>
      <c r="L100" s="127">
        <f t="shared" si="11"/>
        <v>294000</v>
      </c>
      <c r="M100" s="128">
        <f t="shared" si="12"/>
        <v>891366</v>
      </c>
    </row>
    <row r="101" spans="1:13" x14ac:dyDescent="0.25">
      <c r="A101" s="112">
        <v>100</v>
      </c>
      <c r="B101" s="117">
        <v>2701</v>
      </c>
      <c r="C101" s="117">
        <v>27</v>
      </c>
      <c r="D101" s="115" t="s">
        <v>12</v>
      </c>
      <c r="E101" s="113">
        <v>1133.019</v>
      </c>
      <c r="F101" s="119">
        <v>125.29300000000001</v>
      </c>
      <c r="G101" s="113">
        <f t="shared" si="7"/>
        <v>1258.3119999999999</v>
      </c>
      <c r="H101" s="113">
        <f t="shared" si="8"/>
        <v>1384.1432</v>
      </c>
      <c r="I101" s="116">
        <f>I100+250</f>
        <v>47750</v>
      </c>
      <c r="J101" s="125">
        <f t="shared" si="9"/>
        <v>60084397.999999993</v>
      </c>
      <c r="K101" s="126">
        <f t="shared" si="10"/>
        <v>66092838</v>
      </c>
      <c r="L101" s="127">
        <f t="shared" si="11"/>
        <v>165000</v>
      </c>
      <c r="M101" s="128">
        <f t="shared" si="12"/>
        <v>438525.5</v>
      </c>
    </row>
    <row r="102" spans="1:13" x14ac:dyDescent="0.25">
      <c r="A102" s="112">
        <v>101</v>
      </c>
      <c r="B102" s="117">
        <v>2702</v>
      </c>
      <c r="C102" s="117">
        <v>27</v>
      </c>
      <c r="D102" s="115" t="s">
        <v>19</v>
      </c>
      <c r="E102" s="113">
        <v>1737.9549999999999</v>
      </c>
      <c r="F102" s="119">
        <v>167.16499999999999</v>
      </c>
      <c r="G102" s="113">
        <f t="shared" si="7"/>
        <v>1905.12</v>
      </c>
      <c r="H102" s="113">
        <f t="shared" si="8"/>
        <v>2095.6320000000001</v>
      </c>
      <c r="I102" s="116">
        <f>I101</f>
        <v>47750</v>
      </c>
      <c r="J102" s="125">
        <f t="shared" si="9"/>
        <v>90969480</v>
      </c>
      <c r="K102" s="126">
        <f t="shared" si="10"/>
        <v>100066428</v>
      </c>
      <c r="L102" s="127">
        <f t="shared" si="11"/>
        <v>250000</v>
      </c>
      <c r="M102" s="128">
        <f t="shared" si="12"/>
        <v>585077.5</v>
      </c>
    </row>
    <row r="103" spans="1:13" x14ac:dyDescent="0.25">
      <c r="A103" s="112">
        <v>102</v>
      </c>
      <c r="B103" s="117">
        <v>2703</v>
      </c>
      <c r="C103" s="117">
        <v>27</v>
      </c>
      <c r="D103" s="115" t="s">
        <v>12</v>
      </c>
      <c r="E103" s="113">
        <v>1298.68</v>
      </c>
      <c r="F103" s="119">
        <v>146.18</v>
      </c>
      <c r="G103" s="113">
        <f t="shared" si="7"/>
        <v>1444.8600000000001</v>
      </c>
      <c r="H103" s="113">
        <f t="shared" si="8"/>
        <v>1589.3460000000002</v>
      </c>
      <c r="I103" s="116">
        <f>I102</f>
        <v>47750</v>
      </c>
      <c r="J103" s="125">
        <f t="shared" si="9"/>
        <v>68992065</v>
      </c>
      <c r="K103" s="126">
        <f t="shared" si="10"/>
        <v>75891272</v>
      </c>
      <c r="L103" s="127">
        <f t="shared" si="11"/>
        <v>189500</v>
      </c>
      <c r="M103" s="128">
        <f t="shared" si="12"/>
        <v>511630</v>
      </c>
    </row>
    <row r="104" spans="1:13" x14ac:dyDescent="0.25">
      <c r="A104" s="112">
        <v>103</v>
      </c>
      <c r="B104" s="117">
        <v>2704</v>
      </c>
      <c r="C104" s="117">
        <v>27</v>
      </c>
      <c r="D104" s="115" t="s">
        <v>18</v>
      </c>
      <c r="E104" s="113">
        <v>1996.83</v>
      </c>
      <c r="F104" s="119">
        <v>254.67599999999999</v>
      </c>
      <c r="G104" s="113">
        <f t="shared" si="7"/>
        <v>2251.5059999999999</v>
      </c>
      <c r="H104" s="113">
        <f t="shared" si="8"/>
        <v>2476.6566000000003</v>
      </c>
      <c r="I104" s="116">
        <f>I103</f>
        <v>47750</v>
      </c>
      <c r="J104" s="125">
        <f t="shared" si="9"/>
        <v>107509411.5</v>
      </c>
      <c r="K104" s="126">
        <f t="shared" si="10"/>
        <v>118260353</v>
      </c>
      <c r="L104" s="127">
        <f t="shared" si="11"/>
        <v>295500</v>
      </c>
      <c r="M104" s="128">
        <f t="shared" si="12"/>
        <v>891366</v>
      </c>
    </row>
    <row r="105" spans="1:13" x14ac:dyDescent="0.25">
      <c r="A105" s="112">
        <v>104</v>
      </c>
      <c r="B105" s="117">
        <v>2801</v>
      </c>
      <c r="C105" s="117">
        <v>28</v>
      </c>
      <c r="D105" s="115" t="s">
        <v>12</v>
      </c>
      <c r="E105" s="113">
        <v>1133.019</v>
      </c>
      <c r="F105" s="119">
        <v>125.29300000000001</v>
      </c>
      <c r="G105" s="113">
        <f t="shared" si="7"/>
        <v>1258.3119999999999</v>
      </c>
      <c r="H105" s="113">
        <f t="shared" si="8"/>
        <v>1384.1432</v>
      </c>
      <c r="I105" s="116">
        <f>I104+250</f>
        <v>48000</v>
      </c>
      <c r="J105" s="125">
        <f t="shared" si="9"/>
        <v>60398975.999999993</v>
      </c>
      <c r="K105" s="126">
        <f t="shared" si="10"/>
        <v>66438874</v>
      </c>
      <c r="L105" s="127">
        <f t="shared" si="11"/>
        <v>166000</v>
      </c>
      <c r="M105" s="128">
        <f t="shared" si="12"/>
        <v>438525.5</v>
      </c>
    </row>
    <row r="106" spans="1:13" x14ac:dyDescent="0.25">
      <c r="A106" s="112">
        <v>105</v>
      </c>
      <c r="B106" s="117">
        <v>2802</v>
      </c>
      <c r="C106" s="117">
        <v>28</v>
      </c>
      <c r="D106" s="115" t="s">
        <v>19</v>
      </c>
      <c r="E106" s="113">
        <v>1737.9549999999999</v>
      </c>
      <c r="F106" s="119">
        <v>167.16499999999999</v>
      </c>
      <c r="G106" s="113">
        <f t="shared" si="7"/>
        <v>1905.12</v>
      </c>
      <c r="H106" s="113">
        <f t="shared" si="8"/>
        <v>2095.6320000000001</v>
      </c>
      <c r="I106" s="116">
        <f>I105</f>
        <v>48000</v>
      </c>
      <c r="J106" s="125">
        <f t="shared" si="9"/>
        <v>91445760</v>
      </c>
      <c r="K106" s="126">
        <f t="shared" si="10"/>
        <v>100590336</v>
      </c>
      <c r="L106" s="127">
        <f t="shared" si="11"/>
        <v>251500</v>
      </c>
      <c r="M106" s="128">
        <f t="shared" si="12"/>
        <v>585077.5</v>
      </c>
    </row>
    <row r="107" spans="1:13" x14ac:dyDescent="0.25">
      <c r="A107" s="112">
        <v>106</v>
      </c>
      <c r="B107" s="117">
        <v>2803</v>
      </c>
      <c r="C107" s="117">
        <v>28</v>
      </c>
      <c r="D107" s="115" t="s">
        <v>12</v>
      </c>
      <c r="E107" s="113">
        <v>1298.68</v>
      </c>
      <c r="F107" s="119">
        <v>146.18</v>
      </c>
      <c r="G107" s="113">
        <f t="shared" si="7"/>
        <v>1444.8600000000001</v>
      </c>
      <c r="H107" s="113">
        <f t="shared" si="8"/>
        <v>1589.3460000000002</v>
      </c>
      <c r="I107" s="116">
        <f>I106</f>
        <v>48000</v>
      </c>
      <c r="J107" s="125">
        <f t="shared" si="9"/>
        <v>69353280</v>
      </c>
      <c r="K107" s="126">
        <f t="shared" si="10"/>
        <v>76288608</v>
      </c>
      <c r="L107" s="127">
        <f t="shared" si="11"/>
        <v>190500</v>
      </c>
      <c r="M107" s="128">
        <f t="shared" si="12"/>
        <v>511630</v>
      </c>
    </row>
    <row r="108" spans="1:13" x14ac:dyDescent="0.25">
      <c r="A108" s="112">
        <v>107</v>
      </c>
      <c r="B108" s="117">
        <v>2804</v>
      </c>
      <c r="C108" s="117">
        <v>28</v>
      </c>
      <c r="D108" s="115" t="s">
        <v>18</v>
      </c>
      <c r="E108" s="113">
        <v>1996.83</v>
      </c>
      <c r="F108" s="119">
        <v>254.67599999999999</v>
      </c>
      <c r="G108" s="113">
        <f t="shared" si="7"/>
        <v>2251.5059999999999</v>
      </c>
      <c r="H108" s="113">
        <f t="shared" si="8"/>
        <v>2476.6566000000003</v>
      </c>
      <c r="I108" s="116">
        <f>I107</f>
        <v>48000</v>
      </c>
      <c r="J108" s="125">
        <f t="shared" si="9"/>
        <v>108072288</v>
      </c>
      <c r="K108" s="126">
        <f t="shared" si="10"/>
        <v>118879517</v>
      </c>
      <c r="L108" s="127">
        <f t="shared" si="11"/>
        <v>297000</v>
      </c>
      <c r="M108" s="128">
        <f t="shared" si="12"/>
        <v>891366</v>
      </c>
    </row>
    <row r="109" spans="1:13" x14ac:dyDescent="0.25">
      <c r="A109" s="112">
        <v>108</v>
      </c>
      <c r="B109" s="117">
        <v>2903</v>
      </c>
      <c r="C109" s="117">
        <v>29</v>
      </c>
      <c r="D109" s="115" t="s">
        <v>12</v>
      </c>
      <c r="E109" s="113">
        <v>1298.68</v>
      </c>
      <c r="F109" s="119">
        <v>146.18</v>
      </c>
      <c r="G109" s="113">
        <f t="shared" si="7"/>
        <v>1444.8600000000001</v>
      </c>
      <c r="H109" s="113">
        <f t="shared" si="8"/>
        <v>1589.3460000000002</v>
      </c>
      <c r="I109" s="116">
        <f>I108+250</f>
        <v>48250</v>
      </c>
      <c r="J109" s="125">
        <f t="shared" si="9"/>
        <v>69714495</v>
      </c>
      <c r="K109" s="126">
        <f t="shared" si="10"/>
        <v>76685945</v>
      </c>
      <c r="L109" s="127">
        <f t="shared" si="11"/>
        <v>191500</v>
      </c>
      <c r="M109" s="128">
        <f t="shared" si="12"/>
        <v>511630</v>
      </c>
    </row>
    <row r="110" spans="1:13" x14ac:dyDescent="0.25">
      <c r="A110" s="112">
        <v>109</v>
      </c>
      <c r="B110" s="117">
        <v>2904</v>
      </c>
      <c r="C110" s="117">
        <v>29</v>
      </c>
      <c r="D110" s="115" t="s">
        <v>18</v>
      </c>
      <c r="E110" s="113">
        <v>1996.83</v>
      </c>
      <c r="F110" s="119">
        <v>254.67599999999999</v>
      </c>
      <c r="G110" s="113">
        <f t="shared" si="7"/>
        <v>2251.5059999999999</v>
      </c>
      <c r="H110" s="113">
        <f t="shared" si="8"/>
        <v>2476.6566000000003</v>
      </c>
      <c r="I110" s="116">
        <f>I109</f>
        <v>48250</v>
      </c>
      <c r="J110" s="125">
        <f t="shared" si="9"/>
        <v>108635164.5</v>
      </c>
      <c r="K110" s="126">
        <f t="shared" si="10"/>
        <v>119498681</v>
      </c>
      <c r="L110" s="127">
        <f t="shared" si="11"/>
        <v>298500</v>
      </c>
      <c r="M110" s="128">
        <f t="shared" si="12"/>
        <v>891366</v>
      </c>
    </row>
    <row r="111" spans="1:13" x14ac:dyDescent="0.25">
      <c r="A111" s="112">
        <v>110</v>
      </c>
      <c r="B111" s="117">
        <v>3001</v>
      </c>
      <c r="C111" s="117">
        <v>30</v>
      </c>
      <c r="D111" s="115" t="s">
        <v>12</v>
      </c>
      <c r="E111" s="113">
        <v>1133.019</v>
      </c>
      <c r="F111" s="119">
        <v>125.29300000000001</v>
      </c>
      <c r="G111" s="113">
        <f t="shared" si="7"/>
        <v>1258.3119999999999</v>
      </c>
      <c r="H111" s="113">
        <f t="shared" si="8"/>
        <v>1384.1432</v>
      </c>
      <c r="I111" s="116">
        <f>I110+250</f>
        <v>48500</v>
      </c>
      <c r="J111" s="125">
        <f t="shared" si="9"/>
        <v>61028131.999999993</v>
      </c>
      <c r="K111" s="126">
        <f t="shared" si="10"/>
        <v>67130945</v>
      </c>
      <c r="L111" s="127">
        <f t="shared" si="11"/>
        <v>168000</v>
      </c>
      <c r="M111" s="128">
        <f t="shared" si="12"/>
        <v>438525.5</v>
      </c>
    </row>
    <row r="112" spans="1:13" x14ac:dyDescent="0.25">
      <c r="A112" s="112">
        <v>111</v>
      </c>
      <c r="B112" s="117">
        <v>3002</v>
      </c>
      <c r="C112" s="117">
        <v>30</v>
      </c>
      <c r="D112" s="115" t="s">
        <v>19</v>
      </c>
      <c r="E112" s="113">
        <v>1737.9549999999999</v>
      </c>
      <c r="F112" s="119">
        <v>167.16499999999999</v>
      </c>
      <c r="G112" s="113">
        <f t="shared" si="7"/>
        <v>1905.12</v>
      </c>
      <c r="H112" s="113">
        <f t="shared" si="8"/>
        <v>2095.6320000000001</v>
      </c>
      <c r="I112" s="116">
        <f>I111</f>
        <v>48500</v>
      </c>
      <c r="J112" s="125">
        <f t="shared" si="9"/>
        <v>92398320</v>
      </c>
      <c r="K112" s="126">
        <f t="shared" si="10"/>
        <v>101638152</v>
      </c>
      <c r="L112" s="127">
        <f t="shared" si="11"/>
        <v>254000</v>
      </c>
      <c r="M112" s="128">
        <f t="shared" si="12"/>
        <v>585077.5</v>
      </c>
    </row>
    <row r="113" spans="1:13" x14ac:dyDescent="0.25">
      <c r="A113" s="112">
        <v>112</v>
      </c>
      <c r="B113" s="117">
        <v>3003</v>
      </c>
      <c r="C113" s="117">
        <v>30</v>
      </c>
      <c r="D113" s="115" t="s">
        <v>12</v>
      </c>
      <c r="E113" s="113">
        <v>1298.68</v>
      </c>
      <c r="F113" s="119">
        <v>146.18</v>
      </c>
      <c r="G113" s="113">
        <f t="shared" si="7"/>
        <v>1444.8600000000001</v>
      </c>
      <c r="H113" s="113">
        <f t="shared" si="8"/>
        <v>1589.3460000000002</v>
      </c>
      <c r="I113" s="116">
        <f>I112</f>
        <v>48500</v>
      </c>
      <c r="J113" s="125">
        <f t="shared" si="9"/>
        <v>70075710</v>
      </c>
      <c r="K113" s="126">
        <f t="shared" si="10"/>
        <v>77083281</v>
      </c>
      <c r="L113" s="127">
        <f t="shared" si="11"/>
        <v>192500</v>
      </c>
      <c r="M113" s="128">
        <f t="shared" si="12"/>
        <v>511630</v>
      </c>
    </row>
    <row r="114" spans="1:13" x14ac:dyDescent="0.25">
      <c r="A114" s="112">
        <v>113</v>
      </c>
      <c r="B114" s="117">
        <v>3004</v>
      </c>
      <c r="C114" s="117">
        <v>30</v>
      </c>
      <c r="D114" s="115" t="s">
        <v>18</v>
      </c>
      <c r="E114" s="113">
        <v>1996.83</v>
      </c>
      <c r="F114" s="119">
        <v>254.67599999999999</v>
      </c>
      <c r="G114" s="113">
        <f t="shared" si="7"/>
        <v>2251.5059999999999</v>
      </c>
      <c r="H114" s="113">
        <f t="shared" si="8"/>
        <v>2476.6566000000003</v>
      </c>
      <c r="I114" s="116">
        <f>I113</f>
        <v>48500</v>
      </c>
      <c r="J114" s="125">
        <f t="shared" si="9"/>
        <v>109198041</v>
      </c>
      <c r="K114" s="126">
        <f t="shared" si="10"/>
        <v>120117845</v>
      </c>
      <c r="L114" s="127">
        <f t="shared" si="11"/>
        <v>300500</v>
      </c>
      <c r="M114" s="128">
        <f t="shared" si="12"/>
        <v>891366</v>
      </c>
    </row>
    <row r="115" spans="1:13" x14ac:dyDescent="0.25">
      <c r="A115" s="112">
        <v>114</v>
      </c>
      <c r="B115" s="117">
        <v>3101</v>
      </c>
      <c r="C115" s="117">
        <v>31</v>
      </c>
      <c r="D115" s="115" t="s">
        <v>12</v>
      </c>
      <c r="E115" s="113">
        <v>1133.019</v>
      </c>
      <c r="F115" s="119">
        <v>125.29300000000001</v>
      </c>
      <c r="G115" s="113">
        <f t="shared" si="7"/>
        <v>1258.3119999999999</v>
      </c>
      <c r="H115" s="113">
        <f t="shared" si="8"/>
        <v>1384.1432</v>
      </c>
      <c r="I115" s="116">
        <f>I114+250</f>
        <v>48750</v>
      </c>
      <c r="J115" s="125">
        <f t="shared" si="9"/>
        <v>61342709.999999993</v>
      </c>
      <c r="K115" s="126">
        <f t="shared" si="10"/>
        <v>67476981</v>
      </c>
      <c r="L115" s="127">
        <f t="shared" si="11"/>
        <v>168500</v>
      </c>
      <c r="M115" s="128">
        <f t="shared" si="12"/>
        <v>438525.5</v>
      </c>
    </row>
    <row r="116" spans="1:13" x14ac:dyDescent="0.25">
      <c r="A116" s="112">
        <v>115</v>
      </c>
      <c r="B116" s="117">
        <v>3102</v>
      </c>
      <c r="C116" s="117">
        <v>31</v>
      </c>
      <c r="D116" s="115" t="s">
        <v>19</v>
      </c>
      <c r="E116" s="113">
        <v>1737.9549999999999</v>
      </c>
      <c r="F116" s="119">
        <v>167.16499999999999</v>
      </c>
      <c r="G116" s="113">
        <f t="shared" si="7"/>
        <v>1905.12</v>
      </c>
      <c r="H116" s="113">
        <f t="shared" si="8"/>
        <v>2095.6320000000001</v>
      </c>
      <c r="I116" s="116">
        <f>I115</f>
        <v>48750</v>
      </c>
      <c r="J116" s="125">
        <f t="shared" si="9"/>
        <v>92874600</v>
      </c>
      <c r="K116" s="126">
        <f t="shared" si="10"/>
        <v>102162060</v>
      </c>
      <c r="L116" s="127">
        <f t="shared" si="11"/>
        <v>255500</v>
      </c>
      <c r="M116" s="128">
        <f t="shared" si="12"/>
        <v>585077.5</v>
      </c>
    </row>
    <row r="117" spans="1:13" x14ac:dyDescent="0.25">
      <c r="A117" s="112">
        <v>116</v>
      </c>
      <c r="B117" s="117">
        <v>3103</v>
      </c>
      <c r="C117" s="117">
        <v>31</v>
      </c>
      <c r="D117" s="115" t="s">
        <v>12</v>
      </c>
      <c r="E117" s="113">
        <v>1298.68</v>
      </c>
      <c r="F117" s="119">
        <v>146.18</v>
      </c>
      <c r="G117" s="113">
        <f t="shared" si="7"/>
        <v>1444.8600000000001</v>
      </c>
      <c r="H117" s="113">
        <f t="shared" si="8"/>
        <v>1589.3460000000002</v>
      </c>
      <c r="I117" s="116">
        <f>I116</f>
        <v>48750</v>
      </c>
      <c r="J117" s="125">
        <f t="shared" si="9"/>
        <v>70436925</v>
      </c>
      <c r="K117" s="126">
        <f t="shared" si="10"/>
        <v>77480618</v>
      </c>
      <c r="L117" s="127">
        <f t="shared" si="11"/>
        <v>193500</v>
      </c>
      <c r="M117" s="128">
        <f t="shared" si="12"/>
        <v>511630</v>
      </c>
    </row>
    <row r="118" spans="1:13" x14ac:dyDescent="0.25">
      <c r="A118" s="112">
        <v>117</v>
      </c>
      <c r="B118" s="117">
        <v>3104</v>
      </c>
      <c r="C118" s="117">
        <v>31</v>
      </c>
      <c r="D118" s="115" t="s">
        <v>18</v>
      </c>
      <c r="E118" s="113">
        <v>1996.83</v>
      </c>
      <c r="F118" s="119">
        <v>254.67599999999999</v>
      </c>
      <c r="G118" s="113">
        <f t="shared" si="7"/>
        <v>2251.5059999999999</v>
      </c>
      <c r="H118" s="113">
        <f t="shared" si="8"/>
        <v>2476.6566000000003</v>
      </c>
      <c r="I118" s="116">
        <f>I117</f>
        <v>48750</v>
      </c>
      <c r="J118" s="125">
        <f t="shared" si="9"/>
        <v>109760917.5</v>
      </c>
      <c r="K118" s="126">
        <f t="shared" si="10"/>
        <v>120737009</v>
      </c>
      <c r="L118" s="127">
        <f t="shared" si="11"/>
        <v>302000</v>
      </c>
      <c r="M118" s="128">
        <f t="shared" si="12"/>
        <v>891366</v>
      </c>
    </row>
    <row r="119" spans="1:13" x14ac:dyDescent="0.25">
      <c r="A119" s="112">
        <v>118</v>
      </c>
      <c r="B119" s="117">
        <v>3201</v>
      </c>
      <c r="C119" s="117">
        <v>32</v>
      </c>
      <c r="D119" s="115" t="s">
        <v>12</v>
      </c>
      <c r="E119" s="113">
        <v>1133.019</v>
      </c>
      <c r="F119" s="119">
        <v>125.29300000000001</v>
      </c>
      <c r="G119" s="113">
        <f t="shared" si="7"/>
        <v>1258.3119999999999</v>
      </c>
      <c r="H119" s="113">
        <f t="shared" si="8"/>
        <v>1384.1432</v>
      </c>
      <c r="I119" s="116">
        <f>I118+250</f>
        <v>49000</v>
      </c>
      <c r="J119" s="125">
        <f t="shared" si="9"/>
        <v>61657287.999999993</v>
      </c>
      <c r="K119" s="126">
        <f t="shared" si="10"/>
        <v>67823017</v>
      </c>
      <c r="L119" s="127">
        <f t="shared" si="11"/>
        <v>169500</v>
      </c>
      <c r="M119" s="128">
        <f t="shared" si="12"/>
        <v>438525.5</v>
      </c>
    </row>
    <row r="120" spans="1:13" x14ac:dyDescent="0.25">
      <c r="A120" s="112">
        <v>119</v>
      </c>
      <c r="B120" s="117">
        <v>3202</v>
      </c>
      <c r="C120" s="117">
        <v>32</v>
      </c>
      <c r="D120" s="115" t="s">
        <v>19</v>
      </c>
      <c r="E120" s="113">
        <v>1737.9549999999999</v>
      </c>
      <c r="F120" s="119">
        <v>167.16499999999999</v>
      </c>
      <c r="G120" s="113">
        <f t="shared" si="7"/>
        <v>1905.12</v>
      </c>
      <c r="H120" s="113">
        <f t="shared" si="8"/>
        <v>2095.6320000000001</v>
      </c>
      <c r="I120" s="116">
        <f>I119</f>
        <v>49000</v>
      </c>
      <c r="J120" s="125">
        <f t="shared" si="9"/>
        <v>93350880</v>
      </c>
      <c r="K120" s="126">
        <f t="shared" si="10"/>
        <v>102685968</v>
      </c>
      <c r="L120" s="127">
        <f t="shared" si="11"/>
        <v>256500</v>
      </c>
      <c r="M120" s="128">
        <f t="shared" si="12"/>
        <v>585077.5</v>
      </c>
    </row>
    <row r="121" spans="1:13" x14ac:dyDescent="0.25">
      <c r="A121" s="112">
        <v>120</v>
      </c>
      <c r="B121" s="117">
        <v>3203</v>
      </c>
      <c r="C121" s="117">
        <v>32</v>
      </c>
      <c r="D121" s="115" t="s">
        <v>12</v>
      </c>
      <c r="E121" s="113">
        <v>1298.68</v>
      </c>
      <c r="F121" s="119">
        <v>146.18</v>
      </c>
      <c r="G121" s="113">
        <f t="shared" si="7"/>
        <v>1444.8600000000001</v>
      </c>
      <c r="H121" s="113">
        <f t="shared" si="8"/>
        <v>1589.3460000000002</v>
      </c>
      <c r="I121" s="116">
        <f>I120</f>
        <v>49000</v>
      </c>
      <c r="J121" s="125">
        <f t="shared" si="9"/>
        <v>70798140</v>
      </c>
      <c r="K121" s="126">
        <f t="shared" si="10"/>
        <v>77877954</v>
      </c>
      <c r="L121" s="127">
        <f t="shared" si="11"/>
        <v>194500</v>
      </c>
      <c r="M121" s="128">
        <f t="shared" si="12"/>
        <v>511630</v>
      </c>
    </row>
    <row r="122" spans="1:13" x14ac:dyDescent="0.25">
      <c r="A122" s="112">
        <v>121</v>
      </c>
      <c r="B122" s="117">
        <v>3204</v>
      </c>
      <c r="C122" s="117">
        <v>32</v>
      </c>
      <c r="D122" s="115" t="s">
        <v>18</v>
      </c>
      <c r="E122" s="113">
        <v>1996.83</v>
      </c>
      <c r="F122" s="119">
        <v>254.67599999999999</v>
      </c>
      <c r="G122" s="113">
        <f t="shared" si="7"/>
        <v>2251.5059999999999</v>
      </c>
      <c r="H122" s="113">
        <f t="shared" si="8"/>
        <v>2476.6566000000003</v>
      </c>
      <c r="I122" s="116">
        <f>I121</f>
        <v>49000</v>
      </c>
      <c r="J122" s="125">
        <f t="shared" si="9"/>
        <v>110323794</v>
      </c>
      <c r="K122" s="126">
        <f t="shared" si="10"/>
        <v>121356173</v>
      </c>
      <c r="L122" s="127">
        <f t="shared" si="11"/>
        <v>303500</v>
      </c>
      <c r="M122" s="128">
        <f t="shared" si="12"/>
        <v>891366</v>
      </c>
    </row>
    <row r="123" spans="1:13" x14ac:dyDescent="0.25">
      <c r="A123" s="112">
        <v>122</v>
      </c>
      <c r="B123" s="117">
        <v>3301</v>
      </c>
      <c r="C123" s="117">
        <v>33</v>
      </c>
      <c r="D123" s="115" t="s">
        <v>12</v>
      </c>
      <c r="E123" s="113">
        <v>1133.019</v>
      </c>
      <c r="F123" s="119">
        <v>125.29300000000001</v>
      </c>
      <c r="G123" s="113">
        <f t="shared" si="7"/>
        <v>1258.3119999999999</v>
      </c>
      <c r="H123" s="113">
        <f t="shared" si="8"/>
        <v>1384.1432</v>
      </c>
      <c r="I123" s="116">
        <f>I122+250</f>
        <v>49250</v>
      </c>
      <c r="J123" s="125">
        <f t="shared" si="9"/>
        <v>61971865.999999993</v>
      </c>
      <c r="K123" s="126">
        <f t="shared" si="10"/>
        <v>68169053</v>
      </c>
      <c r="L123" s="127">
        <f t="shared" si="11"/>
        <v>170500</v>
      </c>
      <c r="M123" s="128">
        <f t="shared" si="12"/>
        <v>438525.5</v>
      </c>
    </row>
    <row r="124" spans="1:13" x14ac:dyDescent="0.25">
      <c r="A124" s="112">
        <v>123</v>
      </c>
      <c r="B124" s="117">
        <v>3302</v>
      </c>
      <c r="C124" s="117">
        <v>33</v>
      </c>
      <c r="D124" s="115" t="s">
        <v>19</v>
      </c>
      <c r="E124" s="113">
        <v>1737.9549999999999</v>
      </c>
      <c r="F124" s="119">
        <v>167.16499999999999</v>
      </c>
      <c r="G124" s="113">
        <f t="shared" si="7"/>
        <v>1905.12</v>
      </c>
      <c r="H124" s="113">
        <f t="shared" si="8"/>
        <v>2095.6320000000001</v>
      </c>
      <c r="I124" s="116">
        <f>I123</f>
        <v>49250</v>
      </c>
      <c r="J124" s="125">
        <f t="shared" si="9"/>
        <v>93827160</v>
      </c>
      <c r="K124" s="126">
        <f t="shared" si="10"/>
        <v>103209876</v>
      </c>
      <c r="L124" s="127">
        <f t="shared" si="11"/>
        <v>258000</v>
      </c>
      <c r="M124" s="128">
        <f t="shared" si="12"/>
        <v>585077.5</v>
      </c>
    </row>
    <row r="125" spans="1:13" x14ac:dyDescent="0.25">
      <c r="A125" s="112">
        <v>124</v>
      </c>
      <c r="B125" s="117">
        <v>3303</v>
      </c>
      <c r="C125" s="117">
        <v>33</v>
      </c>
      <c r="D125" s="115" t="s">
        <v>12</v>
      </c>
      <c r="E125" s="113">
        <v>1298.68</v>
      </c>
      <c r="F125" s="119">
        <v>146.18</v>
      </c>
      <c r="G125" s="113">
        <f t="shared" si="7"/>
        <v>1444.8600000000001</v>
      </c>
      <c r="H125" s="113">
        <f t="shared" si="8"/>
        <v>1589.3460000000002</v>
      </c>
      <c r="I125" s="116">
        <f>I124</f>
        <v>49250</v>
      </c>
      <c r="J125" s="125">
        <f t="shared" si="9"/>
        <v>71159355</v>
      </c>
      <c r="K125" s="126">
        <f t="shared" si="10"/>
        <v>78275291</v>
      </c>
      <c r="L125" s="127">
        <f t="shared" si="11"/>
        <v>195500</v>
      </c>
      <c r="M125" s="128">
        <f t="shared" si="12"/>
        <v>511630</v>
      </c>
    </row>
    <row r="126" spans="1:13" x14ac:dyDescent="0.25">
      <c r="A126" s="112">
        <v>125</v>
      </c>
      <c r="B126" s="117">
        <v>3304</v>
      </c>
      <c r="C126" s="117">
        <v>33</v>
      </c>
      <c r="D126" s="115" t="s">
        <v>18</v>
      </c>
      <c r="E126" s="113">
        <v>1996.83</v>
      </c>
      <c r="F126" s="119">
        <v>254.67599999999999</v>
      </c>
      <c r="G126" s="113">
        <f t="shared" si="7"/>
        <v>2251.5059999999999</v>
      </c>
      <c r="H126" s="113">
        <f t="shared" si="8"/>
        <v>2476.6566000000003</v>
      </c>
      <c r="I126" s="116">
        <f>I125</f>
        <v>49250</v>
      </c>
      <c r="J126" s="125">
        <f t="shared" si="9"/>
        <v>110886670.5</v>
      </c>
      <c r="K126" s="126">
        <f t="shared" si="10"/>
        <v>121975338</v>
      </c>
      <c r="L126" s="127">
        <f t="shared" si="11"/>
        <v>305000</v>
      </c>
      <c r="M126" s="128">
        <f t="shared" si="12"/>
        <v>891366</v>
      </c>
    </row>
    <row r="127" spans="1:13" x14ac:dyDescent="0.25">
      <c r="A127" s="112">
        <v>126</v>
      </c>
      <c r="B127" s="117">
        <v>3401</v>
      </c>
      <c r="C127" s="117">
        <v>34</v>
      </c>
      <c r="D127" s="115" t="s">
        <v>12</v>
      </c>
      <c r="E127" s="113">
        <v>1133.019</v>
      </c>
      <c r="F127" s="119">
        <v>125.29300000000001</v>
      </c>
      <c r="G127" s="113">
        <f t="shared" si="7"/>
        <v>1258.3119999999999</v>
      </c>
      <c r="H127" s="113">
        <f t="shared" si="8"/>
        <v>1384.1432</v>
      </c>
      <c r="I127" s="116">
        <f>I126+250</f>
        <v>49500</v>
      </c>
      <c r="J127" s="125">
        <f t="shared" si="9"/>
        <v>62286443.999999993</v>
      </c>
      <c r="K127" s="126">
        <f t="shared" si="10"/>
        <v>68515088</v>
      </c>
      <c r="L127" s="127">
        <f t="shared" si="11"/>
        <v>171500</v>
      </c>
      <c r="M127" s="128">
        <f t="shared" si="12"/>
        <v>438525.5</v>
      </c>
    </row>
    <row r="128" spans="1:13" x14ac:dyDescent="0.25">
      <c r="A128" s="112">
        <v>127</v>
      </c>
      <c r="B128" s="117">
        <v>3402</v>
      </c>
      <c r="C128" s="117">
        <v>34</v>
      </c>
      <c r="D128" s="115" t="s">
        <v>19</v>
      </c>
      <c r="E128" s="113">
        <v>1737.9549999999999</v>
      </c>
      <c r="F128" s="119">
        <v>167.16499999999999</v>
      </c>
      <c r="G128" s="113">
        <f t="shared" si="7"/>
        <v>1905.12</v>
      </c>
      <c r="H128" s="113">
        <f t="shared" si="8"/>
        <v>2095.6320000000001</v>
      </c>
      <c r="I128" s="116">
        <f>I127</f>
        <v>49500</v>
      </c>
      <c r="J128" s="125">
        <f t="shared" si="9"/>
        <v>94303440</v>
      </c>
      <c r="K128" s="126">
        <f t="shared" si="10"/>
        <v>103733784</v>
      </c>
      <c r="L128" s="127">
        <f t="shared" si="11"/>
        <v>259500</v>
      </c>
      <c r="M128" s="128">
        <f t="shared" si="12"/>
        <v>585077.5</v>
      </c>
    </row>
    <row r="129" spans="1:13" x14ac:dyDescent="0.25">
      <c r="A129" s="112">
        <v>128</v>
      </c>
      <c r="B129" s="117">
        <v>3403</v>
      </c>
      <c r="C129" s="117">
        <v>34</v>
      </c>
      <c r="D129" s="115" t="s">
        <v>12</v>
      </c>
      <c r="E129" s="113">
        <v>1298.68</v>
      </c>
      <c r="F129" s="119">
        <v>146.18</v>
      </c>
      <c r="G129" s="113">
        <f t="shared" si="7"/>
        <v>1444.8600000000001</v>
      </c>
      <c r="H129" s="113">
        <f t="shared" si="8"/>
        <v>1589.3460000000002</v>
      </c>
      <c r="I129" s="116">
        <f>I128</f>
        <v>49500</v>
      </c>
      <c r="J129" s="125">
        <f t="shared" si="9"/>
        <v>71520570</v>
      </c>
      <c r="K129" s="126">
        <f t="shared" si="10"/>
        <v>78672627</v>
      </c>
      <c r="L129" s="127">
        <f t="shared" si="11"/>
        <v>196500</v>
      </c>
      <c r="M129" s="128">
        <f t="shared" si="12"/>
        <v>511630</v>
      </c>
    </row>
    <row r="130" spans="1:13" x14ac:dyDescent="0.25">
      <c r="A130" s="112">
        <v>129</v>
      </c>
      <c r="B130" s="117">
        <v>3405</v>
      </c>
      <c r="C130" s="117">
        <v>34</v>
      </c>
      <c r="D130" s="115" t="s">
        <v>18</v>
      </c>
      <c r="E130" s="113">
        <v>1996.83</v>
      </c>
      <c r="F130" s="119">
        <v>254.67599999999999</v>
      </c>
      <c r="G130" s="113">
        <f t="shared" si="7"/>
        <v>2251.5059999999999</v>
      </c>
      <c r="H130" s="113">
        <f t="shared" si="8"/>
        <v>2476.6566000000003</v>
      </c>
      <c r="I130" s="116">
        <f>I129</f>
        <v>49500</v>
      </c>
      <c r="J130" s="125">
        <f t="shared" si="9"/>
        <v>111449547</v>
      </c>
      <c r="K130" s="126">
        <f t="shared" si="10"/>
        <v>122594502</v>
      </c>
      <c r="L130" s="127">
        <f t="shared" si="11"/>
        <v>306500</v>
      </c>
      <c r="M130" s="128">
        <f t="shared" si="12"/>
        <v>891366</v>
      </c>
    </row>
    <row r="131" spans="1:13" x14ac:dyDescent="0.25">
      <c r="A131" s="112">
        <v>130</v>
      </c>
      <c r="B131" s="117">
        <v>3501</v>
      </c>
      <c r="C131" s="117">
        <v>35</v>
      </c>
      <c r="D131" s="115" t="s">
        <v>12</v>
      </c>
      <c r="E131" s="113">
        <v>1133.019</v>
      </c>
      <c r="F131" s="119">
        <v>125.29300000000001</v>
      </c>
      <c r="G131" s="113">
        <f t="shared" ref="G131:G158" si="13">E131+F131</f>
        <v>1258.3119999999999</v>
      </c>
      <c r="H131" s="113">
        <f t="shared" ref="H131:H158" si="14">G131*1.1</f>
        <v>1384.1432</v>
      </c>
      <c r="I131" s="116">
        <f>I130+250</f>
        <v>49750</v>
      </c>
      <c r="J131" s="125">
        <f t="shared" ref="J131:J158" si="15">G131*I131</f>
        <v>62601021.999999993</v>
      </c>
      <c r="K131" s="126">
        <f t="shared" ref="K131:K158" si="16">ROUND(J131*1.1,0)</f>
        <v>68861124</v>
      </c>
      <c r="L131" s="127">
        <f t="shared" ref="L131:L158" si="17">MROUND((K131*0.03/12),500)</f>
        <v>172000</v>
      </c>
      <c r="M131" s="128">
        <f t="shared" ref="M131:M158" si="18">F131*3500</f>
        <v>438525.5</v>
      </c>
    </row>
    <row r="132" spans="1:13" x14ac:dyDescent="0.25">
      <c r="A132" s="112">
        <v>131</v>
      </c>
      <c r="B132" s="117">
        <v>3502</v>
      </c>
      <c r="C132" s="117">
        <v>35</v>
      </c>
      <c r="D132" s="115" t="s">
        <v>19</v>
      </c>
      <c r="E132" s="113">
        <v>1737.9549999999999</v>
      </c>
      <c r="F132" s="119">
        <v>167.16499999999999</v>
      </c>
      <c r="G132" s="113">
        <f t="shared" si="13"/>
        <v>1905.12</v>
      </c>
      <c r="H132" s="113">
        <f t="shared" si="14"/>
        <v>2095.6320000000001</v>
      </c>
      <c r="I132" s="116">
        <f>I131</f>
        <v>49750</v>
      </c>
      <c r="J132" s="125">
        <f t="shared" si="15"/>
        <v>94779720</v>
      </c>
      <c r="K132" s="126">
        <f t="shared" si="16"/>
        <v>104257692</v>
      </c>
      <c r="L132" s="127">
        <f t="shared" si="17"/>
        <v>260500</v>
      </c>
      <c r="M132" s="128">
        <f t="shared" si="18"/>
        <v>585077.5</v>
      </c>
    </row>
    <row r="133" spans="1:13" x14ac:dyDescent="0.25">
      <c r="A133" s="112">
        <v>132</v>
      </c>
      <c r="B133" s="117">
        <v>3503</v>
      </c>
      <c r="C133" s="117">
        <v>35</v>
      </c>
      <c r="D133" s="115" t="s">
        <v>12</v>
      </c>
      <c r="E133" s="113">
        <v>1298.68</v>
      </c>
      <c r="F133" s="119">
        <v>146.18</v>
      </c>
      <c r="G133" s="113">
        <f t="shared" si="13"/>
        <v>1444.8600000000001</v>
      </c>
      <c r="H133" s="113">
        <f t="shared" si="14"/>
        <v>1589.3460000000002</v>
      </c>
      <c r="I133" s="116">
        <f>I132</f>
        <v>49750</v>
      </c>
      <c r="J133" s="125">
        <f t="shared" si="15"/>
        <v>71881785</v>
      </c>
      <c r="K133" s="126">
        <f t="shared" si="16"/>
        <v>79069964</v>
      </c>
      <c r="L133" s="127">
        <f t="shared" si="17"/>
        <v>197500</v>
      </c>
      <c r="M133" s="128">
        <f t="shared" si="18"/>
        <v>511630</v>
      </c>
    </row>
    <row r="134" spans="1:13" x14ac:dyDescent="0.25">
      <c r="A134" s="112">
        <v>133</v>
      </c>
      <c r="B134" s="117">
        <v>3504</v>
      </c>
      <c r="C134" s="117">
        <v>35</v>
      </c>
      <c r="D134" s="115" t="s">
        <v>18</v>
      </c>
      <c r="E134" s="113">
        <v>1996.83</v>
      </c>
      <c r="F134" s="119">
        <v>254.67599999999999</v>
      </c>
      <c r="G134" s="113">
        <f t="shared" si="13"/>
        <v>2251.5059999999999</v>
      </c>
      <c r="H134" s="113">
        <f t="shared" si="14"/>
        <v>2476.6566000000003</v>
      </c>
      <c r="I134" s="116">
        <f>I133</f>
        <v>49750</v>
      </c>
      <c r="J134" s="125">
        <f t="shared" si="15"/>
        <v>112012423.5</v>
      </c>
      <c r="K134" s="126">
        <f t="shared" si="16"/>
        <v>123213666</v>
      </c>
      <c r="L134" s="127">
        <f t="shared" si="17"/>
        <v>308000</v>
      </c>
      <c r="M134" s="128">
        <f t="shared" si="18"/>
        <v>891366</v>
      </c>
    </row>
    <row r="135" spans="1:13" x14ac:dyDescent="0.25">
      <c r="A135" s="112">
        <v>134</v>
      </c>
      <c r="B135" s="117">
        <v>3601</v>
      </c>
      <c r="C135" s="117">
        <v>36</v>
      </c>
      <c r="D135" s="115" t="s">
        <v>12</v>
      </c>
      <c r="E135" s="113">
        <v>1133.019</v>
      </c>
      <c r="F135" s="119">
        <v>125.29300000000001</v>
      </c>
      <c r="G135" s="113">
        <f t="shared" si="13"/>
        <v>1258.3119999999999</v>
      </c>
      <c r="H135" s="113">
        <f t="shared" si="14"/>
        <v>1384.1432</v>
      </c>
      <c r="I135" s="116">
        <f>I134+250</f>
        <v>50000</v>
      </c>
      <c r="J135" s="125">
        <f t="shared" si="15"/>
        <v>62915599.999999993</v>
      </c>
      <c r="K135" s="126">
        <f t="shared" si="16"/>
        <v>69207160</v>
      </c>
      <c r="L135" s="127">
        <f t="shared" si="17"/>
        <v>173000</v>
      </c>
      <c r="M135" s="128">
        <f t="shared" si="18"/>
        <v>438525.5</v>
      </c>
    </row>
    <row r="136" spans="1:13" x14ac:dyDescent="0.25">
      <c r="A136" s="112">
        <v>135</v>
      </c>
      <c r="B136" s="117">
        <v>3602</v>
      </c>
      <c r="C136" s="117">
        <v>36</v>
      </c>
      <c r="D136" s="115" t="s">
        <v>42</v>
      </c>
      <c r="E136" s="113">
        <v>244.45</v>
      </c>
      <c r="F136" s="119">
        <v>0</v>
      </c>
      <c r="G136" s="113">
        <f t="shared" si="13"/>
        <v>244.45</v>
      </c>
      <c r="H136" s="113">
        <f t="shared" si="14"/>
        <v>268.89499999999998</v>
      </c>
      <c r="I136" s="116">
        <f>I135</f>
        <v>50000</v>
      </c>
      <c r="J136" s="125">
        <f t="shared" si="15"/>
        <v>12222500</v>
      </c>
      <c r="K136" s="126">
        <f t="shared" si="16"/>
        <v>13444750</v>
      </c>
      <c r="L136" s="127">
        <f t="shared" si="17"/>
        <v>33500</v>
      </c>
      <c r="M136" s="128">
        <f t="shared" si="18"/>
        <v>0</v>
      </c>
    </row>
    <row r="137" spans="1:13" x14ac:dyDescent="0.25">
      <c r="A137" s="112">
        <v>136</v>
      </c>
      <c r="B137" s="117">
        <v>3603</v>
      </c>
      <c r="C137" s="117">
        <v>36</v>
      </c>
      <c r="D137" s="115" t="s">
        <v>12</v>
      </c>
      <c r="E137" s="113">
        <v>1298.68</v>
      </c>
      <c r="F137" s="119">
        <v>146.18</v>
      </c>
      <c r="G137" s="113">
        <f t="shared" si="13"/>
        <v>1444.8600000000001</v>
      </c>
      <c r="H137" s="113">
        <f t="shared" si="14"/>
        <v>1589.3460000000002</v>
      </c>
      <c r="I137" s="116">
        <f>I136</f>
        <v>50000</v>
      </c>
      <c r="J137" s="125">
        <f t="shared" si="15"/>
        <v>72243000</v>
      </c>
      <c r="K137" s="126">
        <f t="shared" si="16"/>
        <v>79467300</v>
      </c>
      <c r="L137" s="127">
        <f t="shared" si="17"/>
        <v>198500</v>
      </c>
      <c r="M137" s="128">
        <f t="shared" si="18"/>
        <v>511630</v>
      </c>
    </row>
    <row r="138" spans="1:13" x14ac:dyDescent="0.25">
      <c r="A138" s="112">
        <v>137</v>
      </c>
      <c r="B138" s="117">
        <v>3604</v>
      </c>
      <c r="C138" s="117">
        <v>36</v>
      </c>
      <c r="D138" s="115" t="s">
        <v>18</v>
      </c>
      <c r="E138" s="113">
        <v>1996.83</v>
      </c>
      <c r="F138" s="119">
        <v>254.67599999999999</v>
      </c>
      <c r="G138" s="113">
        <f t="shared" si="13"/>
        <v>2251.5059999999999</v>
      </c>
      <c r="H138" s="113">
        <f t="shared" si="14"/>
        <v>2476.6566000000003</v>
      </c>
      <c r="I138" s="116">
        <f>I137</f>
        <v>50000</v>
      </c>
      <c r="J138" s="125">
        <f t="shared" si="15"/>
        <v>112575300</v>
      </c>
      <c r="K138" s="126">
        <f t="shared" si="16"/>
        <v>123832830</v>
      </c>
      <c r="L138" s="127">
        <f t="shared" si="17"/>
        <v>309500</v>
      </c>
      <c r="M138" s="128">
        <f t="shared" si="18"/>
        <v>891366</v>
      </c>
    </row>
    <row r="139" spans="1:13" x14ac:dyDescent="0.25">
      <c r="A139" s="112">
        <v>138</v>
      </c>
      <c r="B139" s="117">
        <v>3701</v>
      </c>
      <c r="C139" s="117">
        <v>37</v>
      </c>
      <c r="D139" s="115" t="s">
        <v>12</v>
      </c>
      <c r="E139" s="113">
        <v>1133.019</v>
      </c>
      <c r="F139" s="119">
        <v>125.29300000000001</v>
      </c>
      <c r="G139" s="113">
        <f t="shared" si="13"/>
        <v>1258.3119999999999</v>
      </c>
      <c r="H139" s="113">
        <f t="shared" si="14"/>
        <v>1384.1432</v>
      </c>
      <c r="I139" s="116">
        <f>I138+250</f>
        <v>50250</v>
      </c>
      <c r="J139" s="125">
        <f t="shared" si="15"/>
        <v>63230177.999999993</v>
      </c>
      <c r="K139" s="126">
        <f t="shared" si="16"/>
        <v>69553196</v>
      </c>
      <c r="L139" s="127">
        <f t="shared" si="17"/>
        <v>174000</v>
      </c>
      <c r="M139" s="128">
        <f t="shared" si="18"/>
        <v>438525.5</v>
      </c>
    </row>
    <row r="140" spans="1:13" x14ac:dyDescent="0.25">
      <c r="A140" s="112">
        <v>139</v>
      </c>
      <c r="B140" s="117">
        <v>3702</v>
      </c>
      <c r="C140" s="117">
        <v>37</v>
      </c>
      <c r="D140" s="115" t="s">
        <v>19</v>
      </c>
      <c r="E140" s="113">
        <v>1737.9549999999999</v>
      </c>
      <c r="F140" s="119">
        <v>167.16499999999999</v>
      </c>
      <c r="G140" s="113">
        <f t="shared" si="13"/>
        <v>1905.12</v>
      </c>
      <c r="H140" s="113">
        <f t="shared" si="14"/>
        <v>2095.6320000000001</v>
      </c>
      <c r="I140" s="116">
        <f>I139</f>
        <v>50250</v>
      </c>
      <c r="J140" s="125">
        <f t="shared" si="15"/>
        <v>95732280</v>
      </c>
      <c r="K140" s="126">
        <f t="shared" si="16"/>
        <v>105305508</v>
      </c>
      <c r="L140" s="127">
        <f t="shared" si="17"/>
        <v>263500</v>
      </c>
      <c r="M140" s="128">
        <f t="shared" si="18"/>
        <v>585077.5</v>
      </c>
    </row>
    <row r="141" spans="1:13" x14ac:dyDescent="0.25">
      <c r="A141" s="112">
        <v>140</v>
      </c>
      <c r="B141" s="117">
        <v>3703</v>
      </c>
      <c r="C141" s="117">
        <v>37</v>
      </c>
      <c r="D141" s="115" t="s">
        <v>12</v>
      </c>
      <c r="E141" s="113">
        <v>1298.68</v>
      </c>
      <c r="F141" s="119">
        <v>146.18</v>
      </c>
      <c r="G141" s="113">
        <f t="shared" si="13"/>
        <v>1444.8600000000001</v>
      </c>
      <c r="H141" s="113">
        <f t="shared" si="14"/>
        <v>1589.3460000000002</v>
      </c>
      <c r="I141" s="116">
        <f>I140</f>
        <v>50250</v>
      </c>
      <c r="J141" s="125">
        <f t="shared" si="15"/>
        <v>72604215</v>
      </c>
      <c r="K141" s="126">
        <f t="shared" si="16"/>
        <v>79864637</v>
      </c>
      <c r="L141" s="127">
        <f t="shared" si="17"/>
        <v>199500</v>
      </c>
      <c r="M141" s="128">
        <f t="shared" si="18"/>
        <v>511630</v>
      </c>
    </row>
    <row r="142" spans="1:13" x14ac:dyDescent="0.25">
      <c r="A142" s="112">
        <v>141</v>
      </c>
      <c r="B142" s="117">
        <v>3704</v>
      </c>
      <c r="C142" s="117">
        <v>37</v>
      </c>
      <c r="D142" s="115" t="s">
        <v>18</v>
      </c>
      <c r="E142" s="113">
        <v>1996.83</v>
      </c>
      <c r="F142" s="119">
        <v>254.67599999999999</v>
      </c>
      <c r="G142" s="113">
        <f t="shared" si="13"/>
        <v>2251.5059999999999</v>
      </c>
      <c r="H142" s="113">
        <f t="shared" si="14"/>
        <v>2476.6566000000003</v>
      </c>
      <c r="I142" s="116">
        <f>I141</f>
        <v>50250</v>
      </c>
      <c r="J142" s="125">
        <f t="shared" si="15"/>
        <v>113138176.5</v>
      </c>
      <c r="K142" s="126">
        <f t="shared" si="16"/>
        <v>124451994</v>
      </c>
      <c r="L142" s="127">
        <f t="shared" si="17"/>
        <v>311000</v>
      </c>
      <c r="M142" s="128">
        <f t="shared" si="18"/>
        <v>891366</v>
      </c>
    </row>
    <row r="143" spans="1:13" x14ac:dyDescent="0.25">
      <c r="A143" s="112">
        <v>142</v>
      </c>
      <c r="B143" s="117">
        <v>3801</v>
      </c>
      <c r="C143" s="117">
        <v>38</v>
      </c>
      <c r="D143" s="115" t="s">
        <v>12</v>
      </c>
      <c r="E143" s="113">
        <v>1133.019</v>
      </c>
      <c r="F143" s="119">
        <v>125.29300000000001</v>
      </c>
      <c r="G143" s="113">
        <f t="shared" si="13"/>
        <v>1258.3119999999999</v>
      </c>
      <c r="H143" s="113">
        <f t="shared" si="14"/>
        <v>1384.1432</v>
      </c>
      <c r="I143" s="116">
        <f>I142+250</f>
        <v>50500</v>
      </c>
      <c r="J143" s="125">
        <f t="shared" si="15"/>
        <v>63544755.999999993</v>
      </c>
      <c r="K143" s="126">
        <f t="shared" si="16"/>
        <v>69899232</v>
      </c>
      <c r="L143" s="127">
        <f t="shared" si="17"/>
        <v>174500</v>
      </c>
      <c r="M143" s="128">
        <f t="shared" si="18"/>
        <v>438525.5</v>
      </c>
    </row>
    <row r="144" spans="1:13" x14ac:dyDescent="0.25">
      <c r="A144" s="112">
        <v>143</v>
      </c>
      <c r="B144" s="117">
        <v>3802</v>
      </c>
      <c r="C144" s="117">
        <v>38</v>
      </c>
      <c r="D144" s="115" t="s">
        <v>19</v>
      </c>
      <c r="E144" s="113">
        <v>1737.9549999999999</v>
      </c>
      <c r="F144" s="119">
        <v>167.16499999999999</v>
      </c>
      <c r="G144" s="113">
        <f t="shared" si="13"/>
        <v>1905.12</v>
      </c>
      <c r="H144" s="113">
        <f t="shared" si="14"/>
        <v>2095.6320000000001</v>
      </c>
      <c r="I144" s="116">
        <f>I143</f>
        <v>50500</v>
      </c>
      <c r="J144" s="125">
        <f t="shared" si="15"/>
        <v>96208560</v>
      </c>
      <c r="K144" s="126">
        <f t="shared" si="16"/>
        <v>105829416</v>
      </c>
      <c r="L144" s="127">
        <f t="shared" si="17"/>
        <v>264500</v>
      </c>
      <c r="M144" s="128">
        <f t="shared" si="18"/>
        <v>585077.5</v>
      </c>
    </row>
    <row r="145" spans="1:14" x14ac:dyDescent="0.25">
      <c r="A145" s="112">
        <v>144</v>
      </c>
      <c r="B145" s="117">
        <v>3803</v>
      </c>
      <c r="C145" s="117">
        <v>38</v>
      </c>
      <c r="D145" s="115" t="s">
        <v>12</v>
      </c>
      <c r="E145" s="113">
        <v>1298.68</v>
      </c>
      <c r="F145" s="119">
        <v>146.18</v>
      </c>
      <c r="G145" s="113">
        <f t="shared" si="13"/>
        <v>1444.8600000000001</v>
      </c>
      <c r="H145" s="113">
        <f t="shared" si="14"/>
        <v>1589.3460000000002</v>
      </c>
      <c r="I145" s="116">
        <f>I144</f>
        <v>50500</v>
      </c>
      <c r="J145" s="125">
        <f t="shared" si="15"/>
        <v>72965430</v>
      </c>
      <c r="K145" s="126">
        <f t="shared" si="16"/>
        <v>80261973</v>
      </c>
      <c r="L145" s="127">
        <f t="shared" si="17"/>
        <v>200500</v>
      </c>
      <c r="M145" s="128">
        <f t="shared" si="18"/>
        <v>511630</v>
      </c>
    </row>
    <row r="146" spans="1:14" x14ac:dyDescent="0.25">
      <c r="A146" s="112">
        <v>145</v>
      </c>
      <c r="B146" s="117">
        <v>3804</v>
      </c>
      <c r="C146" s="117">
        <v>38</v>
      </c>
      <c r="D146" s="115" t="s">
        <v>18</v>
      </c>
      <c r="E146" s="113">
        <v>1996.83</v>
      </c>
      <c r="F146" s="119">
        <v>254.67599999999999</v>
      </c>
      <c r="G146" s="113">
        <f t="shared" si="13"/>
        <v>2251.5059999999999</v>
      </c>
      <c r="H146" s="113">
        <f t="shared" si="14"/>
        <v>2476.6566000000003</v>
      </c>
      <c r="I146" s="116">
        <f>I145</f>
        <v>50500</v>
      </c>
      <c r="J146" s="125">
        <f t="shared" si="15"/>
        <v>113701053</v>
      </c>
      <c r="K146" s="126">
        <f t="shared" si="16"/>
        <v>125071158</v>
      </c>
      <c r="L146" s="127">
        <f t="shared" si="17"/>
        <v>312500</v>
      </c>
      <c r="M146" s="128">
        <f t="shared" si="18"/>
        <v>891366</v>
      </c>
    </row>
    <row r="147" spans="1:14" x14ac:dyDescent="0.25">
      <c r="A147" s="112">
        <v>146</v>
      </c>
      <c r="B147" s="117">
        <v>3901</v>
      </c>
      <c r="C147" s="117">
        <v>39</v>
      </c>
      <c r="D147" s="115" t="s">
        <v>12</v>
      </c>
      <c r="E147" s="113">
        <v>1133.019</v>
      </c>
      <c r="F147" s="119">
        <v>125.29300000000001</v>
      </c>
      <c r="G147" s="113">
        <f t="shared" si="13"/>
        <v>1258.3119999999999</v>
      </c>
      <c r="H147" s="113">
        <f t="shared" si="14"/>
        <v>1384.1432</v>
      </c>
      <c r="I147" s="116">
        <f>I146+250</f>
        <v>50750</v>
      </c>
      <c r="J147" s="125">
        <f t="shared" si="15"/>
        <v>63859333.999999993</v>
      </c>
      <c r="K147" s="126">
        <f t="shared" si="16"/>
        <v>70245267</v>
      </c>
      <c r="L147" s="127">
        <f t="shared" si="17"/>
        <v>175500</v>
      </c>
      <c r="M147" s="128">
        <f t="shared" si="18"/>
        <v>438525.5</v>
      </c>
    </row>
    <row r="148" spans="1:14" x14ac:dyDescent="0.25">
      <c r="A148" s="112">
        <v>147</v>
      </c>
      <c r="B148" s="117">
        <v>3902</v>
      </c>
      <c r="C148" s="117">
        <v>39</v>
      </c>
      <c r="D148" s="115" t="s">
        <v>19</v>
      </c>
      <c r="E148" s="113">
        <v>1737.9549999999999</v>
      </c>
      <c r="F148" s="119">
        <v>167.16499999999999</v>
      </c>
      <c r="G148" s="113">
        <f t="shared" si="13"/>
        <v>1905.12</v>
      </c>
      <c r="H148" s="113">
        <f t="shared" si="14"/>
        <v>2095.6320000000001</v>
      </c>
      <c r="I148" s="116">
        <f>I147</f>
        <v>50750</v>
      </c>
      <c r="J148" s="125">
        <f t="shared" si="15"/>
        <v>96684840</v>
      </c>
      <c r="K148" s="126">
        <f t="shared" si="16"/>
        <v>106353324</v>
      </c>
      <c r="L148" s="127">
        <f t="shared" si="17"/>
        <v>266000</v>
      </c>
      <c r="M148" s="128">
        <f t="shared" si="18"/>
        <v>585077.5</v>
      </c>
    </row>
    <row r="149" spans="1:14" x14ac:dyDescent="0.25">
      <c r="A149" s="112">
        <v>148</v>
      </c>
      <c r="B149" s="117">
        <v>3903</v>
      </c>
      <c r="C149" s="117">
        <v>39</v>
      </c>
      <c r="D149" s="115" t="s">
        <v>19</v>
      </c>
      <c r="E149" s="113">
        <v>1641.94</v>
      </c>
      <c r="F149" s="119">
        <v>146.18</v>
      </c>
      <c r="G149" s="113">
        <f t="shared" si="13"/>
        <v>1788.1200000000001</v>
      </c>
      <c r="H149" s="113">
        <f t="shared" si="14"/>
        <v>1966.9320000000002</v>
      </c>
      <c r="I149" s="116">
        <f>I148</f>
        <v>50750</v>
      </c>
      <c r="J149" s="125">
        <f t="shared" si="15"/>
        <v>90747090</v>
      </c>
      <c r="K149" s="126">
        <f t="shared" si="16"/>
        <v>99821799</v>
      </c>
      <c r="L149" s="127">
        <f t="shared" si="17"/>
        <v>249500</v>
      </c>
      <c r="M149" s="128">
        <f t="shared" si="18"/>
        <v>511630</v>
      </c>
    </row>
    <row r="150" spans="1:14" x14ac:dyDescent="0.25">
      <c r="A150" s="112">
        <v>149</v>
      </c>
      <c r="B150" s="117">
        <v>4001</v>
      </c>
      <c r="C150" s="117">
        <v>40</v>
      </c>
      <c r="D150" s="115" t="s">
        <v>12</v>
      </c>
      <c r="E150" s="113">
        <v>1133.019</v>
      </c>
      <c r="F150" s="119">
        <v>125.29300000000001</v>
      </c>
      <c r="G150" s="113">
        <f t="shared" si="13"/>
        <v>1258.3119999999999</v>
      </c>
      <c r="H150" s="113">
        <f t="shared" si="14"/>
        <v>1384.1432</v>
      </c>
      <c r="I150" s="116">
        <f>I149+250</f>
        <v>51000</v>
      </c>
      <c r="J150" s="125">
        <f t="shared" si="15"/>
        <v>64173911.999999993</v>
      </c>
      <c r="K150" s="126">
        <f t="shared" si="16"/>
        <v>70591303</v>
      </c>
      <c r="L150" s="127">
        <f t="shared" si="17"/>
        <v>176500</v>
      </c>
      <c r="M150" s="128">
        <f t="shared" si="18"/>
        <v>438525.5</v>
      </c>
    </row>
    <row r="151" spans="1:14" x14ac:dyDescent="0.25">
      <c r="A151" s="112">
        <v>150</v>
      </c>
      <c r="B151" s="117">
        <v>4002</v>
      </c>
      <c r="C151" s="117">
        <v>40</v>
      </c>
      <c r="D151" s="115" t="s">
        <v>19</v>
      </c>
      <c r="E151" s="113">
        <v>1737.9549999999999</v>
      </c>
      <c r="F151" s="119">
        <v>167.16499999999999</v>
      </c>
      <c r="G151" s="113">
        <f t="shared" si="13"/>
        <v>1905.12</v>
      </c>
      <c r="H151" s="113">
        <f t="shared" si="14"/>
        <v>2095.6320000000001</v>
      </c>
      <c r="I151" s="116">
        <f>I150</f>
        <v>51000</v>
      </c>
      <c r="J151" s="125">
        <f t="shared" si="15"/>
        <v>97161120</v>
      </c>
      <c r="K151" s="126">
        <f t="shared" si="16"/>
        <v>106877232</v>
      </c>
      <c r="L151" s="127">
        <f t="shared" si="17"/>
        <v>267000</v>
      </c>
      <c r="M151" s="128">
        <f t="shared" si="18"/>
        <v>585077.5</v>
      </c>
    </row>
    <row r="152" spans="1:14" x14ac:dyDescent="0.25">
      <c r="A152" s="112">
        <v>151</v>
      </c>
      <c r="B152" s="117">
        <v>4003</v>
      </c>
      <c r="C152" s="117">
        <v>40</v>
      </c>
      <c r="D152" s="115" t="s">
        <v>19</v>
      </c>
      <c r="E152" s="113">
        <v>1641.94</v>
      </c>
      <c r="F152" s="119">
        <v>146.18</v>
      </c>
      <c r="G152" s="113">
        <f t="shared" si="13"/>
        <v>1788.1200000000001</v>
      </c>
      <c r="H152" s="113">
        <f t="shared" si="14"/>
        <v>1966.9320000000002</v>
      </c>
      <c r="I152" s="116">
        <f>I151</f>
        <v>51000</v>
      </c>
      <c r="J152" s="125">
        <f t="shared" si="15"/>
        <v>91194120</v>
      </c>
      <c r="K152" s="126">
        <f t="shared" si="16"/>
        <v>100313532</v>
      </c>
      <c r="L152" s="127">
        <f t="shared" si="17"/>
        <v>251000</v>
      </c>
      <c r="M152" s="128">
        <f t="shared" si="18"/>
        <v>511630</v>
      </c>
    </row>
    <row r="153" spans="1:14" x14ac:dyDescent="0.25">
      <c r="A153" s="112">
        <v>152</v>
      </c>
      <c r="B153" s="117">
        <v>4101</v>
      </c>
      <c r="C153" s="117">
        <v>41</v>
      </c>
      <c r="D153" s="115" t="s">
        <v>12</v>
      </c>
      <c r="E153" s="113">
        <v>1133.019</v>
      </c>
      <c r="F153" s="119">
        <v>125.29300000000001</v>
      </c>
      <c r="G153" s="113">
        <f t="shared" si="13"/>
        <v>1258.3119999999999</v>
      </c>
      <c r="H153" s="113">
        <f t="shared" si="14"/>
        <v>1384.1432</v>
      </c>
      <c r="I153" s="116">
        <f>I152+250</f>
        <v>51250</v>
      </c>
      <c r="J153" s="125">
        <f t="shared" si="15"/>
        <v>64488489.999999993</v>
      </c>
      <c r="K153" s="126">
        <f t="shared" si="16"/>
        <v>70937339</v>
      </c>
      <c r="L153" s="127">
        <f t="shared" si="17"/>
        <v>177500</v>
      </c>
      <c r="M153" s="128">
        <f t="shared" si="18"/>
        <v>438525.5</v>
      </c>
    </row>
    <row r="154" spans="1:14" x14ac:dyDescent="0.25">
      <c r="A154" s="112">
        <v>153</v>
      </c>
      <c r="B154" s="117">
        <v>4102</v>
      </c>
      <c r="C154" s="117">
        <v>41</v>
      </c>
      <c r="D154" s="115" t="s">
        <v>19</v>
      </c>
      <c r="E154" s="113">
        <v>1737.9549999999999</v>
      </c>
      <c r="F154" s="119">
        <v>167.16499999999999</v>
      </c>
      <c r="G154" s="113">
        <f t="shared" si="13"/>
        <v>1905.12</v>
      </c>
      <c r="H154" s="113">
        <f t="shared" si="14"/>
        <v>2095.6320000000001</v>
      </c>
      <c r="I154" s="116">
        <f>I153</f>
        <v>51250</v>
      </c>
      <c r="J154" s="125">
        <f t="shared" si="15"/>
        <v>97637400</v>
      </c>
      <c r="K154" s="126">
        <f t="shared" si="16"/>
        <v>107401140</v>
      </c>
      <c r="L154" s="127">
        <f t="shared" si="17"/>
        <v>268500</v>
      </c>
      <c r="M154" s="128">
        <f t="shared" si="18"/>
        <v>585077.5</v>
      </c>
    </row>
    <row r="155" spans="1:14" x14ac:dyDescent="0.25">
      <c r="A155" s="112">
        <v>154</v>
      </c>
      <c r="B155" s="117">
        <v>4103</v>
      </c>
      <c r="C155" s="117">
        <v>41</v>
      </c>
      <c r="D155" s="115" t="s">
        <v>19</v>
      </c>
      <c r="E155" s="113">
        <v>1641.94</v>
      </c>
      <c r="F155" s="119">
        <v>146.18</v>
      </c>
      <c r="G155" s="113">
        <f t="shared" si="13"/>
        <v>1788.1200000000001</v>
      </c>
      <c r="H155" s="113">
        <f t="shared" si="14"/>
        <v>1966.9320000000002</v>
      </c>
      <c r="I155" s="116">
        <f>I154</f>
        <v>51250</v>
      </c>
      <c r="J155" s="125">
        <f t="shared" si="15"/>
        <v>91641150</v>
      </c>
      <c r="K155" s="126">
        <f t="shared" si="16"/>
        <v>100805265</v>
      </c>
      <c r="L155" s="127">
        <f t="shared" si="17"/>
        <v>252000</v>
      </c>
      <c r="M155" s="128">
        <f t="shared" si="18"/>
        <v>511630</v>
      </c>
    </row>
    <row r="156" spans="1:14" x14ac:dyDescent="0.25">
      <c r="A156" s="112">
        <v>155</v>
      </c>
      <c r="B156" s="117">
        <v>4201</v>
      </c>
      <c r="C156" s="117">
        <v>42</v>
      </c>
      <c r="D156" s="115" t="s">
        <v>12</v>
      </c>
      <c r="E156" s="113">
        <v>1133.019</v>
      </c>
      <c r="F156" s="119">
        <v>125.29300000000001</v>
      </c>
      <c r="G156" s="113">
        <f t="shared" si="13"/>
        <v>1258.3119999999999</v>
      </c>
      <c r="H156" s="113">
        <f t="shared" si="14"/>
        <v>1384.1432</v>
      </c>
      <c r="I156" s="116">
        <f>I155+250</f>
        <v>51500</v>
      </c>
      <c r="J156" s="125">
        <f t="shared" si="15"/>
        <v>64803067.999999993</v>
      </c>
      <c r="K156" s="126">
        <f t="shared" si="16"/>
        <v>71283375</v>
      </c>
      <c r="L156" s="127">
        <f t="shared" si="17"/>
        <v>178000</v>
      </c>
      <c r="M156" s="128">
        <f t="shared" si="18"/>
        <v>438525.5</v>
      </c>
    </row>
    <row r="157" spans="1:14" x14ac:dyDescent="0.25">
      <c r="A157" s="112">
        <v>156</v>
      </c>
      <c r="B157" s="117">
        <v>4202</v>
      </c>
      <c r="C157" s="117">
        <v>42</v>
      </c>
      <c r="D157" s="115" t="s">
        <v>19</v>
      </c>
      <c r="E157" s="113">
        <v>1737.9549999999999</v>
      </c>
      <c r="F157" s="119">
        <v>167.16499999999999</v>
      </c>
      <c r="G157" s="113">
        <f t="shared" si="13"/>
        <v>1905.12</v>
      </c>
      <c r="H157" s="113">
        <f t="shared" si="14"/>
        <v>2095.6320000000001</v>
      </c>
      <c r="I157" s="116">
        <f>I156</f>
        <v>51500</v>
      </c>
      <c r="J157" s="125">
        <f t="shared" si="15"/>
        <v>98113680</v>
      </c>
      <c r="K157" s="126">
        <f t="shared" si="16"/>
        <v>107925048</v>
      </c>
      <c r="L157" s="127">
        <f t="shared" si="17"/>
        <v>270000</v>
      </c>
      <c r="M157" s="128">
        <f t="shared" si="18"/>
        <v>585077.5</v>
      </c>
    </row>
    <row r="158" spans="1:14" x14ac:dyDescent="0.25">
      <c r="A158" s="112">
        <v>157</v>
      </c>
      <c r="B158" s="117">
        <v>4203</v>
      </c>
      <c r="C158" s="117">
        <v>42</v>
      </c>
      <c r="D158" s="115" t="s">
        <v>19</v>
      </c>
      <c r="E158" s="113">
        <v>1641.94</v>
      </c>
      <c r="F158" s="119">
        <v>146.18</v>
      </c>
      <c r="G158" s="113">
        <f t="shared" si="13"/>
        <v>1788.1200000000001</v>
      </c>
      <c r="H158" s="113">
        <f t="shared" si="14"/>
        <v>1966.9320000000002</v>
      </c>
      <c r="I158" s="116">
        <f>I157</f>
        <v>51500</v>
      </c>
      <c r="J158" s="125">
        <f t="shared" si="15"/>
        <v>92088180</v>
      </c>
      <c r="K158" s="126">
        <f t="shared" si="16"/>
        <v>101296998</v>
      </c>
      <c r="L158" s="127">
        <f t="shared" si="17"/>
        <v>253000</v>
      </c>
      <c r="M158" s="128">
        <f t="shared" si="18"/>
        <v>511630</v>
      </c>
    </row>
    <row r="159" spans="1:14" s="50" customFormat="1" ht="16.5" x14ac:dyDescent="0.25">
      <c r="A159" s="135" t="s">
        <v>3</v>
      </c>
      <c r="B159" s="136"/>
      <c r="C159" s="136"/>
      <c r="D159" s="137"/>
      <c r="E159" s="120">
        <f t="shared" ref="E159:H159" si="19">SUM(E2:E158)</f>
        <v>239928.71099999949</v>
      </c>
      <c r="F159" s="120">
        <f t="shared" si="19"/>
        <v>26846.908000000039</v>
      </c>
      <c r="G159" s="120">
        <f t="shared" si="19"/>
        <v>266775.6189999996</v>
      </c>
      <c r="H159" s="120">
        <f t="shared" si="19"/>
        <v>293453.18089999951</v>
      </c>
      <c r="I159" s="121"/>
      <c r="J159" s="122">
        <f t="shared" ref="J159:K159" si="20">SUM(J2:J158)</f>
        <v>12348048058.5</v>
      </c>
      <c r="K159" s="123">
        <f t="shared" si="20"/>
        <v>13582852874</v>
      </c>
      <c r="L159" s="124"/>
      <c r="M159" s="122">
        <f>SUM(M2:M158)</f>
        <v>93964178</v>
      </c>
      <c r="N159" s="77"/>
    </row>
  </sheetData>
  <mergeCells count="1">
    <mergeCell ref="A159:D159"/>
  </mergeCells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69681-BC85-44DF-8986-C6559E92AFBE}">
  <dimension ref="A1:W159"/>
  <sheetViews>
    <sheetView tabSelected="1" zoomScale="160" zoomScaleNormal="160" workbookViewId="0">
      <selection activeCell="B11" sqref="B11:K11"/>
    </sheetView>
  </sheetViews>
  <sheetFormatPr defaultRowHeight="15" x14ac:dyDescent="0.25"/>
  <cols>
    <col min="1" max="1" width="4" style="59" customWidth="1"/>
    <col min="2" max="2" width="5" style="58" customWidth="1"/>
    <col min="3" max="3" width="5.7109375" style="58" customWidth="1"/>
    <col min="4" max="4" width="7.5703125" style="37" customWidth="1"/>
    <col min="5" max="5" width="7.7109375" style="98" customWidth="1"/>
    <col min="6" max="6" width="6" style="99" customWidth="1"/>
    <col min="7" max="7" width="7.42578125" style="99" customWidth="1"/>
    <col min="8" max="8" width="6.42578125" style="99" customWidth="1"/>
    <col min="9" max="9" width="6.42578125" style="110" customWidth="1"/>
    <col min="10" max="10" width="13.28515625" style="110" customWidth="1"/>
    <col min="11" max="11" width="13.42578125" style="110" customWidth="1"/>
    <col min="12" max="12" width="9" style="111" customWidth="1"/>
    <col min="13" max="13" width="9.85546875" style="110" customWidth="1"/>
    <col min="15" max="15" width="11.7109375" customWidth="1"/>
    <col min="16" max="16" width="11.28515625" customWidth="1"/>
    <col min="17" max="17" width="9.5703125" customWidth="1"/>
    <col min="18" max="18" width="9.28515625" style="1" customWidth="1"/>
    <col min="21" max="22" width="14.85546875" customWidth="1"/>
    <col min="28" max="28" width="16.140625" customWidth="1"/>
  </cols>
  <sheetData>
    <row r="1" spans="1:23" ht="51.75" customHeight="1" thickBot="1" x14ac:dyDescent="0.3">
      <c r="A1" s="19" t="s">
        <v>1</v>
      </c>
      <c r="B1" s="19" t="s">
        <v>0</v>
      </c>
      <c r="C1" s="20" t="s">
        <v>2</v>
      </c>
      <c r="D1" s="20" t="s">
        <v>44</v>
      </c>
      <c r="E1" s="20" t="s">
        <v>45</v>
      </c>
      <c r="F1" s="100" t="s">
        <v>39</v>
      </c>
      <c r="G1" s="101" t="s">
        <v>40</v>
      </c>
      <c r="H1" s="101" t="s">
        <v>11</v>
      </c>
      <c r="I1" s="104" t="s">
        <v>46</v>
      </c>
      <c r="J1" s="105" t="s">
        <v>47</v>
      </c>
      <c r="K1" s="106" t="s">
        <v>48</v>
      </c>
      <c r="L1" s="107" t="s">
        <v>49</v>
      </c>
      <c r="M1" s="108" t="s">
        <v>50</v>
      </c>
      <c r="N1" s="5"/>
    </row>
    <row r="2" spans="1:23" ht="17.25" thickBot="1" x14ac:dyDescent="0.35">
      <c r="A2" s="112">
        <v>1</v>
      </c>
      <c r="B2" s="113">
        <v>101</v>
      </c>
      <c r="C2" s="114">
        <v>1</v>
      </c>
      <c r="D2" s="115" t="s">
        <v>12</v>
      </c>
      <c r="E2" s="113">
        <v>1133.3420000000001</v>
      </c>
      <c r="F2" s="113">
        <v>128.845</v>
      </c>
      <c r="G2" s="113">
        <f>E2+F2</f>
        <v>1262.1870000000001</v>
      </c>
      <c r="H2" s="113">
        <f>G2*1.1</f>
        <v>1388.4057000000003</v>
      </c>
      <c r="I2" s="116">
        <v>41500</v>
      </c>
      <c r="J2" s="125">
        <f>G2*I2</f>
        <v>52380760.500000007</v>
      </c>
      <c r="K2" s="126">
        <f>ROUND(J2*1.1,0)</f>
        <v>57618837</v>
      </c>
      <c r="L2" s="127">
        <f>MROUND((K2*0.025/12),500)</f>
        <v>120000</v>
      </c>
      <c r="M2" s="128">
        <f>F2*3500</f>
        <v>450957.5</v>
      </c>
      <c r="N2" s="4"/>
      <c r="O2" s="16"/>
      <c r="R2" s="10"/>
      <c r="S2" s="3"/>
      <c r="T2" s="3"/>
      <c r="U2" s="6"/>
      <c r="W2" s="12"/>
    </row>
    <row r="3" spans="1:23" ht="16.5" x14ac:dyDescent="0.3">
      <c r="A3" s="112">
        <v>2</v>
      </c>
      <c r="B3" s="113">
        <v>103</v>
      </c>
      <c r="C3" s="114">
        <v>1</v>
      </c>
      <c r="D3" s="115" t="s">
        <v>18</v>
      </c>
      <c r="E3" s="113">
        <v>1996.83</v>
      </c>
      <c r="F3" s="113">
        <v>254.67599999999999</v>
      </c>
      <c r="G3" s="113">
        <f t="shared" ref="G3:G66" si="0">E3+F3</f>
        <v>2251.5059999999999</v>
      </c>
      <c r="H3" s="113">
        <f t="shared" ref="H3:H66" si="1">G3*1.1</f>
        <v>2476.6566000000003</v>
      </c>
      <c r="I3" s="116">
        <f t="shared" ref="I3:I8" si="2">I2</f>
        <v>41500</v>
      </c>
      <c r="J3" s="125">
        <f t="shared" ref="J3:J66" si="3">G3*I3</f>
        <v>93437499</v>
      </c>
      <c r="K3" s="126">
        <f t="shared" ref="K3:K66" si="4">ROUND(J3*1.1,0)</f>
        <v>102781249</v>
      </c>
      <c r="L3" s="127">
        <f t="shared" ref="L3:L66" si="5">MROUND((K3*0.025/12),500)</f>
        <v>214000</v>
      </c>
      <c r="M3" s="128">
        <f t="shared" ref="M3:M66" si="6">F3*3500</f>
        <v>891366</v>
      </c>
      <c r="N3" s="4"/>
      <c r="P3" s="15"/>
      <c r="R3" s="10"/>
      <c r="S3" s="3"/>
      <c r="T3" s="11"/>
      <c r="U3" s="13"/>
      <c r="W3" s="42"/>
    </row>
    <row r="4" spans="1:23" s="38" customFormat="1" ht="16.5" x14ac:dyDescent="0.3">
      <c r="A4" s="112">
        <v>3</v>
      </c>
      <c r="B4" s="113">
        <v>104</v>
      </c>
      <c r="C4" s="114">
        <v>1</v>
      </c>
      <c r="D4" s="115" t="s">
        <v>12</v>
      </c>
      <c r="E4" s="113">
        <v>1298.68</v>
      </c>
      <c r="F4" s="113">
        <v>146.18</v>
      </c>
      <c r="G4" s="113">
        <f t="shared" si="0"/>
        <v>1444.8600000000001</v>
      </c>
      <c r="H4" s="113">
        <f t="shared" si="1"/>
        <v>1589.3460000000002</v>
      </c>
      <c r="I4" s="116">
        <f t="shared" si="2"/>
        <v>41500</v>
      </c>
      <c r="J4" s="125">
        <f t="shared" si="3"/>
        <v>59961690.000000007</v>
      </c>
      <c r="K4" s="126">
        <f t="shared" si="4"/>
        <v>65957859</v>
      </c>
      <c r="L4" s="127">
        <f t="shared" si="5"/>
        <v>137500</v>
      </c>
      <c r="M4" s="128">
        <f t="shared" si="6"/>
        <v>511630</v>
      </c>
      <c r="N4" s="39"/>
      <c r="O4" s="40"/>
      <c r="P4" s="41"/>
      <c r="R4" s="11"/>
      <c r="S4" s="11"/>
    </row>
    <row r="5" spans="1:23" s="38" customFormat="1" ht="16.5" x14ac:dyDescent="0.3">
      <c r="A5" s="112">
        <v>4</v>
      </c>
      <c r="B5" s="113">
        <v>201</v>
      </c>
      <c r="C5" s="114">
        <v>2</v>
      </c>
      <c r="D5" s="115" t="s">
        <v>12</v>
      </c>
      <c r="E5" s="113">
        <v>1133.3420000000001</v>
      </c>
      <c r="F5" s="113">
        <v>128.845</v>
      </c>
      <c r="G5" s="113">
        <f t="shared" si="0"/>
        <v>1262.1870000000001</v>
      </c>
      <c r="H5" s="113">
        <f t="shared" si="1"/>
        <v>1388.4057000000003</v>
      </c>
      <c r="I5" s="116">
        <f t="shared" si="2"/>
        <v>41500</v>
      </c>
      <c r="J5" s="125">
        <f t="shared" si="3"/>
        <v>52380760.500000007</v>
      </c>
      <c r="K5" s="126">
        <f t="shared" si="4"/>
        <v>57618837</v>
      </c>
      <c r="L5" s="127">
        <f t="shared" si="5"/>
        <v>120000</v>
      </c>
      <c r="M5" s="128">
        <f t="shared" si="6"/>
        <v>450957.5</v>
      </c>
      <c r="N5" s="39"/>
      <c r="O5" s="40"/>
      <c r="P5" s="41"/>
      <c r="R5" s="11"/>
      <c r="S5" s="11"/>
    </row>
    <row r="6" spans="1:23" ht="16.5" x14ac:dyDescent="0.3">
      <c r="A6" s="112">
        <v>5</v>
      </c>
      <c r="B6" s="113">
        <v>202</v>
      </c>
      <c r="C6" s="114">
        <v>2</v>
      </c>
      <c r="D6" s="115" t="s">
        <v>18</v>
      </c>
      <c r="E6" s="113">
        <v>1996.83</v>
      </c>
      <c r="F6" s="113">
        <v>254.67599999999999</v>
      </c>
      <c r="G6" s="113">
        <f t="shared" si="0"/>
        <v>2251.5059999999999</v>
      </c>
      <c r="H6" s="113">
        <f t="shared" si="1"/>
        <v>2476.6566000000003</v>
      </c>
      <c r="I6" s="116">
        <f t="shared" si="2"/>
        <v>41500</v>
      </c>
      <c r="J6" s="125">
        <f t="shared" si="3"/>
        <v>93437499</v>
      </c>
      <c r="K6" s="126">
        <f t="shared" si="4"/>
        <v>102781249</v>
      </c>
      <c r="L6" s="127">
        <f t="shared" si="5"/>
        <v>214000</v>
      </c>
      <c r="M6" s="128">
        <f t="shared" si="6"/>
        <v>891366</v>
      </c>
      <c r="N6" s="4"/>
      <c r="O6" s="14"/>
      <c r="P6" s="15"/>
      <c r="R6" s="3"/>
      <c r="S6" s="3"/>
    </row>
    <row r="7" spans="1:23" ht="16.5" x14ac:dyDescent="0.3">
      <c r="A7" s="112">
        <v>6</v>
      </c>
      <c r="B7" s="113">
        <v>203</v>
      </c>
      <c r="C7" s="114">
        <v>2</v>
      </c>
      <c r="D7" s="115" t="s">
        <v>12</v>
      </c>
      <c r="E7" s="113">
        <v>1298.68</v>
      </c>
      <c r="F7" s="113">
        <v>146.18</v>
      </c>
      <c r="G7" s="113">
        <f t="shared" si="0"/>
        <v>1444.8600000000001</v>
      </c>
      <c r="H7" s="113">
        <f t="shared" si="1"/>
        <v>1589.3460000000002</v>
      </c>
      <c r="I7" s="116">
        <f t="shared" si="2"/>
        <v>41500</v>
      </c>
      <c r="J7" s="125">
        <f t="shared" si="3"/>
        <v>59961690.000000007</v>
      </c>
      <c r="K7" s="126">
        <f t="shared" si="4"/>
        <v>65957859</v>
      </c>
      <c r="L7" s="127">
        <f t="shared" si="5"/>
        <v>137500</v>
      </c>
      <c r="M7" s="128">
        <f t="shared" si="6"/>
        <v>511630</v>
      </c>
      <c r="N7" s="4"/>
      <c r="O7" s="14"/>
      <c r="P7" s="15"/>
      <c r="R7" s="3"/>
      <c r="S7" s="3"/>
    </row>
    <row r="8" spans="1:23" ht="16.5" x14ac:dyDescent="0.3">
      <c r="A8" s="112">
        <v>7</v>
      </c>
      <c r="B8" s="113">
        <v>204</v>
      </c>
      <c r="C8" s="114">
        <v>2</v>
      </c>
      <c r="D8" s="115" t="s">
        <v>19</v>
      </c>
      <c r="E8" s="113">
        <v>1737.9549999999999</v>
      </c>
      <c r="F8" s="113">
        <v>167.16499999999999</v>
      </c>
      <c r="G8" s="113">
        <f t="shared" si="0"/>
        <v>1905.12</v>
      </c>
      <c r="H8" s="113">
        <f t="shared" si="1"/>
        <v>2095.6320000000001</v>
      </c>
      <c r="I8" s="116">
        <f t="shared" si="2"/>
        <v>41500</v>
      </c>
      <c r="J8" s="125">
        <f t="shared" si="3"/>
        <v>79062480</v>
      </c>
      <c r="K8" s="126">
        <f t="shared" si="4"/>
        <v>86968728</v>
      </c>
      <c r="L8" s="127">
        <f t="shared" si="5"/>
        <v>181000</v>
      </c>
      <c r="M8" s="128">
        <f t="shared" si="6"/>
        <v>585077.5</v>
      </c>
      <c r="N8" s="4"/>
      <c r="O8" s="14"/>
      <c r="P8" s="15"/>
      <c r="R8" s="3"/>
      <c r="S8" s="3"/>
    </row>
    <row r="9" spans="1:23" ht="16.5" x14ac:dyDescent="0.3">
      <c r="A9" s="112">
        <v>8</v>
      </c>
      <c r="B9" s="113">
        <v>301</v>
      </c>
      <c r="C9" s="114">
        <v>3</v>
      </c>
      <c r="D9" s="115" t="s">
        <v>12</v>
      </c>
      <c r="E9" s="113">
        <v>1133.3420000000001</v>
      </c>
      <c r="F9" s="113">
        <v>128.845</v>
      </c>
      <c r="G9" s="113">
        <f t="shared" si="0"/>
        <v>1262.1870000000001</v>
      </c>
      <c r="H9" s="113">
        <f t="shared" si="1"/>
        <v>1388.4057000000003</v>
      </c>
      <c r="I9" s="116">
        <f>I8+250</f>
        <v>41750</v>
      </c>
      <c r="J9" s="125">
        <f t="shared" si="3"/>
        <v>52696307.250000007</v>
      </c>
      <c r="K9" s="126">
        <f t="shared" si="4"/>
        <v>57965938</v>
      </c>
      <c r="L9" s="127">
        <f t="shared" si="5"/>
        <v>121000</v>
      </c>
      <c r="M9" s="128">
        <f t="shared" si="6"/>
        <v>450957.5</v>
      </c>
      <c r="N9" s="4"/>
      <c r="O9" s="14"/>
      <c r="P9" s="15"/>
      <c r="R9" s="3"/>
      <c r="S9" s="3"/>
    </row>
    <row r="10" spans="1:23" ht="16.5" x14ac:dyDescent="0.3">
      <c r="A10" s="112">
        <v>9</v>
      </c>
      <c r="B10" s="113">
        <v>302</v>
      </c>
      <c r="C10" s="114">
        <v>3</v>
      </c>
      <c r="D10" s="115" t="s">
        <v>18</v>
      </c>
      <c r="E10" s="113">
        <v>1996.83</v>
      </c>
      <c r="F10" s="113">
        <v>254.67599999999999</v>
      </c>
      <c r="G10" s="113">
        <f t="shared" si="0"/>
        <v>2251.5059999999999</v>
      </c>
      <c r="H10" s="113">
        <f t="shared" si="1"/>
        <v>2476.6566000000003</v>
      </c>
      <c r="I10" s="116">
        <f>I9</f>
        <v>41750</v>
      </c>
      <c r="J10" s="125">
        <f t="shared" si="3"/>
        <v>94000375.5</v>
      </c>
      <c r="K10" s="126">
        <f t="shared" si="4"/>
        <v>103400413</v>
      </c>
      <c r="L10" s="127">
        <f t="shared" si="5"/>
        <v>215500</v>
      </c>
      <c r="M10" s="128">
        <f t="shared" si="6"/>
        <v>891366</v>
      </c>
      <c r="N10" s="4"/>
      <c r="O10" s="14"/>
      <c r="P10" s="15"/>
      <c r="R10" s="3"/>
      <c r="S10" s="3"/>
    </row>
    <row r="11" spans="1:23" ht="16.5" x14ac:dyDescent="0.3">
      <c r="A11" s="112">
        <v>10</v>
      </c>
      <c r="B11" s="113">
        <v>303</v>
      </c>
      <c r="C11" s="114">
        <v>3</v>
      </c>
      <c r="D11" s="115" t="s">
        <v>12</v>
      </c>
      <c r="E11" s="113">
        <v>1298.68</v>
      </c>
      <c r="F11" s="113">
        <v>146.18</v>
      </c>
      <c r="G11" s="113">
        <f t="shared" si="0"/>
        <v>1444.8600000000001</v>
      </c>
      <c r="H11" s="113">
        <f t="shared" si="1"/>
        <v>1589.3460000000002</v>
      </c>
      <c r="I11" s="116">
        <f>I10</f>
        <v>41750</v>
      </c>
      <c r="J11" s="125">
        <f t="shared" si="3"/>
        <v>60322905.000000007</v>
      </c>
      <c r="K11" s="126">
        <f t="shared" si="4"/>
        <v>66355196</v>
      </c>
      <c r="L11" s="127">
        <f t="shared" si="5"/>
        <v>138000</v>
      </c>
      <c r="M11" s="128">
        <f t="shared" si="6"/>
        <v>511630</v>
      </c>
      <c r="N11" s="4"/>
      <c r="O11" s="14"/>
      <c r="P11" s="15"/>
      <c r="R11" s="3"/>
      <c r="S11" s="3"/>
    </row>
    <row r="12" spans="1:23" ht="16.5" x14ac:dyDescent="0.3">
      <c r="A12" s="112">
        <v>11</v>
      </c>
      <c r="B12" s="113">
        <v>304</v>
      </c>
      <c r="C12" s="114">
        <v>3</v>
      </c>
      <c r="D12" s="115" t="s">
        <v>19</v>
      </c>
      <c r="E12" s="113">
        <v>1737.9549999999999</v>
      </c>
      <c r="F12" s="113">
        <v>167.16499999999999</v>
      </c>
      <c r="G12" s="113">
        <f t="shared" si="0"/>
        <v>1905.12</v>
      </c>
      <c r="H12" s="113">
        <f t="shared" si="1"/>
        <v>2095.6320000000001</v>
      </c>
      <c r="I12" s="116">
        <f>I11</f>
        <v>41750</v>
      </c>
      <c r="J12" s="125">
        <f t="shared" si="3"/>
        <v>79538760</v>
      </c>
      <c r="K12" s="126">
        <f t="shared" si="4"/>
        <v>87492636</v>
      </c>
      <c r="L12" s="127">
        <f t="shared" si="5"/>
        <v>182500</v>
      </c>
      <c r="M12" s="128">
        <f t="shared" si="6"/>
        <v>585077.5</v>
      </c>
      <c r="N12" s="4"/>
      <c r="O12" s="14"/>
      <c r="P12" s="15"/>
      <c r="R12" s="3"/>
      <c r="S12" s="3"/>
    </row>
    <row r="13" spans="1:23" ht="16.5" x14ac:dyDescent="0.3">
      <c r="A13" s="112">
        <v>12</v>
      </c>
      <c r="B13" s="113">
        <v>401</v>
      </c>
      <c r="C13" s="114">
        <v>4</v>
      </c>
      <c r="D13" s="115" t="s">
        <v>12</v>
      </c>
      <c r="E13" s="113">
        <v>1133.3420000000001</v>
      </c>
      <c r="F13" s="113">
        <v>128.845</v>
      </c>
      <c r="G13" s="113">
        <f t="shared" si="0"/>
        <v>1262.1870000000001</v>
      </c>
      <c r="H13" s="113">
        <f t="shared" si="1"/>
        <v>1388.4057000000003</v>
      </c>
      <c r="I13" s="116">
        <f>I12+250</f>
        <v>42000</v>
      </c>
      <c r="J13" s="125">
        <f t="shared" si="3"/>
        <v>53011854.000000007</v>
      </c>
      <c r="K13" s="126">
        <f t="shared" si="4"/>
        <v>58313039</v>
      </c>
      <c r="L13" s="127">
        <f t="shared" si="5"/>
        <v>121500</v>
      </c>
      <c r="M13" s="128">
        <f t="shared" si="6"/>
        <v>450957.5</v>
      </c>
      <c r="N13" s="4"/>
      <c r="O13" s="14"/>
      <c r="P13" s="15"/>
      <c r="R13" s="3"/>
      <c r="S13" s="3"/>
    </row>
    <row r="14" spans="1:23" ht="16.5" x14ac:dyDescent="0.3">
      <c r="A14" s="112">
        <v>13</v>
      </c>
      <c r="B14" s="113">
        <v>402</v>
      </c>
      <c r="C14" s="114">
        <v>4</v>
      </c>
      <c r="D14" s="115" t="s">
        <v>18</v>
      </c>
      <c r="E14" s="113">
        <v>1996.83</v>
      </c>
      <c r="F14" s="113">
        <v>254.67599999999999</v>
      </c>
      <c r="G14" s="113">
        <f t="shared" si="0"/>
        <v>2251.5059999999999</v>
      </c>
      <c r="H14" s="113">
        <f t="shared" si="1"/>
        <v>2476.6566000000003</v>
      </c>
      <c r="I14" s="116">
        <f>I13</f>
        <v>42000</v>
      </c>
      <c r="J14" s="125">
        <f t="shared" si="3"/>
        <v>94563252</v>
      </c>
      <c r="K14" s="126">
        <f t="shared" si="4"/>
        <v>104019577</v>
      </c>
      <c r="L14" s="127">
        <f t="shared" si="5"/>
        <v>216500</v>
      </c>
      <c r="M14" s="128">
        <f t="shared" si="6"/>
        <v>891366</v>
      </c>
      <c r="N14" s="4"/>
      <c r="O14" s="14"/>
      <c r="P14" s="15"/>
      <c r="R14" s="3"/>
      <c r="S14" s="3"/>
    </row>
    <row r="15" spans="1:23" ht="16.5" x14ac:dyDescent="0.3">
      <c r="A15" s="112">
        <v>14</v>
      </c>
      <c r="B15" s="113">
        <v>403</v>
      </c>
      <c r="C15" s="114">
        <v>4</v>
      </c>
      <c r="D15" s="115" t="s">
        <v>12</v>
      </c>
      <c r="E15" s="113">
        <v>1298.68</v>
      </c>
      <c r="F15" s="113">
        <v>146.18</v>
      </c>
      <c r="G15" s="113">
        <f t="shared" si="0"/>
        <v>1444.8600000000001</v>
      </c>
      <c r="H15" s="113">
        <f t="shared" si="1"/>
        <v>1589.3460000000002</v>
      </c>
      <c r="I15" s="116">
        <f>I14</f>
        <v>42000</v>
      </c>
      <c r="J15" s="125">
        <f t="shared" si="3"/>
        <v>60684120.000000007</v>
      </c>
      <c r="K15" s="126">
        <f t="shared" si="4"/>
        <v>66752532</v>
      </c>
      <c r="L15" s="127">
        <f t="shared" si="5"/>
        <v>139000</v>
      </c>
      <c r="M15" s="128">
        <f t="shared" si="6"/>
        <v>511630</v>
      </c>
      <c r="N15" s="4"/>
      <c r="O15" s="14"/>
      <c r="P15" s="15"/>
      <c r="R15" s="3"/>
      <c r="S15" s="3"/>
    </row>
    <row r="16" spans="1:23" ht="16.5" x14ac:dyDescent="0.3">
      <c r="A16" s="112">
        <v>15</v>
      </c>
      <c r="B16" s="113">
        <v>404</v>
      </c>
      <c r="C16" s="114">
        <v>4</v>
      </c>
      <c r="D16" s="115" t="s">
        <v>19</v>
      </c>
      <c r="E16" s="113">
        <v>1737.9549999999999</v>
      </c>
      <c r="F16" s="113">
        <v>167.16499999999999</v>
      </c>
      <c r="G16" s="113">
        <f t="shared" si="0"/>
        <v>1905.12</v>
      </c>
      <c r="H16" s="113">
        <f t="shared" si="1"/>
        <v>2095.6320000000001</v>
      </c>
      <c r="I16" s="116">
        <f>I15</f>
        <v>42000</v>
      </c>
      <c r="J16" s="125">
        <f t="shared" si="3"/>
        <v>80015040</v>
      </c>
      <c r="K16" s="126">
        <f t="shared" si="4"/>
        <v>88016544</v>
      </c>
      <c r="L16" s="127">
        <f t="shared" si="5"/>
        <v>183500</v>
      </c>
      <c r="M16" s="128">
        <f t="shared" si="6"/>
        <v>585077.5</v>
      </c>
      <c r="N16" s="4"/>
      <c r="O16" s="14"/>
      <c r="P16" s="15"/>
      <c r="R16" s="3"/>
      <c r="S16" s="3"/>
    </row>
    <row r="17" spans="1:18" x14ac:dyDescent="0.25">
      <c r="A17" s="112">
        <v>16</v>
      </c>
      <c r="B17" s="117">
        <v>501</v>
      </c>
      <c r="C17" s="117">
        <v>5</v>
      </c>
      <c r="D17" s="115" t="s">
        <v>12</v>
      </c>
      <c r="E17" s="113">
        <v>1133.3420000000001</v>
      </c>
      <c r="F17" s="113">
        <v>128.845</v>
      </c>
      <c r="G17" s="113">
        <f t="shared" si="0"/>
        <v>1262.1870000000001</v>
      </c>
      <c r="H17" s="113">
        <f t="shared" si="1"/>
        <v>1388.4057000000003</v>
      </c>
      <c r="I17" s="116">
        <f>I16+250</f>
        <v>42250</v>
      </c>
      <c r="J17" s="125">
        <f t="shared" si="3"/>
        <v>53327400.750000007</v>
      </c>
      <c r="K17" s="126">
        <f t="shared" si="4"/>
        <v>58660141</v>
      </c>
      <c r="L17" s="127">
        <f t="shared" si="5"/>
        <v>122000</v>
      </c>
      <c r="M17" s="128">
        <f t="shared" si="6"/>
        <v>450957.5</v>
      </c>
    </row>
    <row r="18" spans="1:18" x14ac:dyDescent="0.25">
      <c r="A18" s="112">
        <v>17</v>
      </c>
      <c r="B18" s="117">
        <v>502</v>
      </c>
      <c r="C18" s="117">
        <v>5</v>
      </c>
      <c r="D18" s="115" t="s">
        <v>18</v>
      </c>
      <c r="E18" s="113">
        <v>1996.83</v>
      </c>
      <c r="F18" s="113">
        <v>254.67599999999999</v>
      </c>
      <c r="G18" s="113">
        <f t="shared" si="0"/>
        <v>2251.5059999999999</v>
      </c>
      <c r="H18" s="113">
        <f t="shared" si="1"/>
        <v>2476.6566000000003</v>
      </c>
      <c r="I18" s="116">
        <f>I17</f>
        <v>42250</v>
      </c>
      <c r="J18" s="125">
        <f t="shared" si="3"/>
        <v>95126128.5</v>
      </c>
      <c r="K18" s="126">
        <f t="shared" si="4"/>
        <v>104638741</v>
      </c>
      <c r="L18" s="127">
        <f t="shared" si="5"/>
        <v>218000</v>
      </c>
      <c r="M18" s="128">
        <f t="shared" si="6"/>
        <v>891366</v>
      </c>
    </row>
    <row r="19" spans="1:18" s="38" customFormat="1" x14ac:dyDescent="0.25">
      <c r="A19" s="112">
        <v>18</v>
      </c>
      <c r="B19" s="117">
        <v>503</v>
      </c>
      <c r="C19" s="117">
        <v>5</v>
      </c>
      <c r="D19" s="115" t="s">
        <v>12</v>
      </c>
      <c r="E19" s="113">
        <v>1298.68</v>
      </c>
      <c r="F19" s="113">
        <v>146.18</v>
      </c>
      <c r="G19" s="113">
        <f t="shared" si="0"/>
        <v>1444.8600000000001</v>
      </c>
      <c r="H19" s="113">
        <f t="shared" si="1"/>
        <v>1589.3460000000002</v>
      </c>
      <c r="I19" s="116">
        <f>I18</f>
        <v>42250</v>
      </c>
      <c r="J19" s="125">
        <f t="shared" si="3"/>
        <v>61045335.000000007</v>
      </c>
      <c r="K19" s="126">
        <f t="shared" si="4"/>
        <v>67149869</v>
      </c>
      <c r="L19" s="127">
        <f t="shared" si="5"/>
        <v>140000</v>
      </c>
      <c r="M19" s="128">
        <f t="shared" si="6"/>
        <v>511630</v>
      </c>
    </row>
    <row r="20" spans="1:18" x14ac:dyDescent="0.25">
      <c r="A20" s="112">
        <v>19</v>
      </c>
      <c r="B20" s="117">
        <v>504</v>
      </c>
      <c r="C20" s="117">
        <v>5</v>
      </c>
      <c r="D20" s="115" t="s">
        <v>19</v>
      </c>
      <c r="E20" s="113">
        <v>1737.9549999999999</v>
      </c>
      <c r="F20" s="113">
        <v>167.16499999999999</v>
      </c>
      <c r="G20" s="113">
        <f t="shared" si="0"/>
        <v>1905.12</v>
      </c>
      <c r="H20" s="113">
        <f t="shared" si="1"/>
        <v>2095.6320000000001</v>
      </c>
      <c r="I20" s="116">
        <f>I19</f>
        <v>42250</v>
      </c>
      <c r="J20" s="125">
        <f t="shared" si="3"/>
        <v>80491320</v>
      </c>
      <c r="K20" s="126">
        <f t="shared" si="4"/>
        <v>88540452</v>
      </c>
      <c r="L20" s="127">
        <f t="shared" si="5"/>
        <v>184500</v>
      </c>
      <c r="M20" s="128">
        <f t="shared" si="6"/>
        <v>585077.5</v>
      </c>
    </row>
    <row r="21" spans="1:18" x14ac:dyDescent="0.25">
      <c r="A21" s="112">
        <v>20</v>
      </c>
      <c r="B21" s="117">
        <v>601</v>
      </c>
      <c r="C21" s="117">
        <v>6</v>
      </c>
      <c r="D21" s="115" t="s">
        <v>12</v>
      </c>
      <c r="E21" s="113">
        <v>1133.3420000000001</v>
      </c>
      <c r="F21" s="113">
        <v>128.845</v>
      </c>
      <c r="G21" s="113">
        <f t="shared" si="0"/>
        <v>1262.1870000000001</v>
      </c>
      <c r="H21" s="113">
        <f t="shared" si="1"/>
        <v>1388.4057000000003</v>
      </c>
      <c r="I21" s="116">
        <f>I20+250</f>
        <v>42500</v>
      </c>
      <c r="J21" s="125">
        <f t="shared" si="3"/>
        <v>53642947.500000007</v>
      </c>
      <c r="K21" s="126">
        <f t="shared" si="4"/>
        <v>59007242</v>
      </c>
      <c r="L21" s="127">
        <f t="shared" si="5"/>
        <v>123000</v>
      </c>
      <c r="M21" s="128">
        <f t="shared" si="6"/>
        <v>450957.5</v>
      </c>
    </row>
    <row r="22" spans="1:18" ht="16.5" x14ac:dyDescent="0.3">
      <c r="A22" s="112">
        <v>21</v>
      </c>
      <c r="B22" s="117">
        <v>602</v>
      </c>
      <c r="C22" s="117">
        <v>6</v>
      </c>
      <c r="D22" s="115" t="s">
        <v>18</v>
      </c>
      <c r="E22" s="113">
        <v>1996.83</v>
      </c>
      <c r="F22" s="113">
        <v>254.67599999999999</v>
      </c>
      <c r="G22" s="113">
        <f t="shared" si="0"/>
        <v>2251.5059999999999</v>
      </c>
      <c r="H22" s="113">
        <f t="shared" si="1"/>
        <v>2476.6566000000003</v>
      </c>
      <c r="I22" s="116">
        <f>I21</f>
        <v>42500</v>
      </c>
      <c r="J22" s="125">
        <f t="shared" si="3"/>
        <v>95689005</v>
      </c>
      <c r="K22" s="126">
        <f t="shared" si="4"/>
        <v>105257906</v>
      </c>
      <c r="L22" s="127">
        <f t="shared" si="5"/>
        <v>219500</v>
      </c>
      <c r="M22" s="128">
        <f t="shared" si="6"/>
        <v>891366</v>
      </c>
      <c r="N22" s="4"/>
      <c r="R22" s="2"/>
    </row>
    <row r="23" spans="1:18" ht="16.5" x14ac:dyDescent="0.3">
      <c r="A23" s="112">
        <v>22</v>
      </c>
      <c r="B23" s="117">
        <v>603</v>
      </c>
      <c r="C23" s="117">
        <v>6</v>
      </c>
      <c r="D23" s="115" t="s">
        <v>12</v>
      </c>
      <c r="E23" s="113">
        <v>1298.68</v>
      </c>
      <c r="F23" s="113">
        <v>146.18</v>
      </c>
      <c r="G23" s="113">
        <f t="shared" si="0"/>
        <v>1444.8600000000001</v>
      </c>
      <c r="H23" s="113">
        <f t="shared" si="1"/>
        <v>1589.3460000000002</v>
      </c>
      <c r="I23" s="116">
        <f>I22</f>
        <v>42500</v>
      </c>
      <c r="J23" s="125">
        <f t="shared" si="3"/>
        <v>61406550.000000007</v>
      </c>
      <c r="K23" s="126">
        <f t="shared" si="4"/>
        <v>67547205</v>
      </c>
      <c r="L23" s="127">
        <f t="shared" si="5"/>
        <v>140500</v>
      </c>
      <c r="M23" s="128">
        <f t="shared" si="6"/>
        <v>511630</v>
      </c>
      <c r="N23" s="4"/>
      <c r="R23" s="2"/>
    </row>
    <row r="24" spans="1:18" ht="16.5" x14ac:dyDescent="0.3">
      <c r="A24" s="112">
        <v>23</v>
      </c>
      <c r="B24" s="117">
        <v>604</v>
      </c>
      <c r="C24" s="117">
        <v>6</v>
      </c>
      <c r="D24" s="115" t="s">
        <v>19</v>
      </c>
      <c r="E24" s="113">
        <v>1737.9549999999999</v>
      </c>
      <c r="F24" s="113">
        <v>167.16499999999999</v>
      </c>
      <c r="G24" s="113">
        <f t="shared" si="0"/>
        <v>1905.12</v>
      </c>
      <c r="H24" s="113">
        <f t="shared" si="1"/>
        <v>2095.6320000000001</v>
      </c>
      <c r="I24" s="116">
        <f>I23</f>
        <v>42500</v>
      </c>
      <c r="J24" s="125">
        <f t="shared" si="3"/>
        <v>80967600</v>
      </c>
      <c r="K24" s="126">
        <f t="shared" si="4"/>
        <v>89064360</v>
      </c>
      <c r="L24" s="127">
        <f t="shared" si="5"/>
        <v>185500</v>
      </c>
      <c r="M24" s="128">
        <f t="shared" si="6"/>
        <v>585077.5</v>
      </c>
      <c r="N24" s="4"/>
      <c r="R24" s="2"/>
    </row>
    <row r="25" spans="1:18" ht="16.5" x14ac:dyDescent="0.3">
      <c r="A25" s="112">
        <v>24</v>
      </c>
      <c r="B25" s="117">
        <v>701</v>
      </c>
      <c r="C25" s="117">
        <v>7</v>
      </c>
      <c r="D25" s="115" t="s">
        <v>12</v>
      </c>
      <c r="E25" s="113">
        <v>1133.3420000000001</v>
      </c>
      <c r="F25" s="113">
        <v>128.845</v>
      </c>
      <c r="G25" s="113">
        <f t="shared" si="0"/>
        <v>1262.1870000000001</v>
      </c>
      <c r="H25" s="113">
        <f t="shared" si="1"/>
        <v>1388.4057000000003</v>
      </c>
      <c r="I25" s="116">
        <f>I24+250</f>
        <v>42750</v>
      </c>
      <c r="J25" s="125">
        <f t="shared" si="3"/>
        <v>53958494.250000007</v>
      </c>
      <c r="K25" s="126">
        <f t="shared" si="4"/>
        <v>59354344</v>
      </c>
      <c r="L25" s="127">
        <f t="shared" si="5"/>
        <v>123500</v>
      </c>
      <c r="M25" s="128">
        <f t="shared" si="6"/>
        <v>450957.5</v>
      </c>
      <c r="N25" s="4"/>
      <c r="R25" s="2"/>
    </row>
    <row r="26" spans="1:18" ht="16.5" x14ac:dyDescent="0.3">
      <c r="A26" s="112">
        <v>25</v>
      </c>
      <c r="B26" s="117">
        <v>702</v>
      </c>
      <c r="C26" s="117">
        <v>7</v>
      </c>
      <c r="D26" s="115" t="s">
        <v>18</v>
      </c>
      <c r="E26" s="113">
        <v>1996.83</v>
      </c>
      <c r="F26" s="113">
        <v>254.67599999999999</v>
      </c>
      <c r="G26" s="113">
        <f t="shared" si="0"/>
        <v>2251.5059999999999</v>
      </c>
      <c r="H26" s="113">
        <f t="shared" si="1"/>
        <v>2476.6566000000003</v>
      </c>
      <c r="I26" s="116">
        <f>I25</f>
        <v>42750</v>
      </c>
      <c r="J26" s="125">
        <f t="shared" si="3"/>
        <v>96251881.5</v>
      </c>
      <c r="K26" s="126">
        <f t="shared" si="4"/>
        <v>105877070</v>
      </c>
      <c r="L26" s="127">
        <f t="shared" si="5"/>
        <v>220500</v>
      </c>
      <c r="M26" s="128">
        <f t="shared" si="6"/>
        <v>891366</v>
      </c>
      <c r="N26" s="4"/>
      <c r="R26" s="2"/>
    </row>
    <row r="27" spans="1:18" ht="16.5" x14ac:dyDescent="0.3">
      <c r="A27" s="112">
        <v>26</v>
      </c>
      <c r="B27" s="117">
        <v>703</v>
      </c>
      <c r="C27" s="117">
        <v>7</v>
      </c>
      <c r="D27" s="115" t="s">
        <v>12</v>
      </c>
      <c r="E27" s="113">
        <v>1298.68</v>
      </c>
      <c r="F27" s="113">
        <v>146.18</v>
      </c>
      <c r="G27" s="113">
        <f t="shared" si="0"/>
        <v>1444.8600000000001</v>
      </c>
      <c r="H27" s="113">
        <f t="shared" si="1"/>
        <v>1589.3460000000002</v>
      </c>
      <c r="I27" s="116">
        <f>I26</f>
        <v>42750</v>
      </c>
      <c r="J27" s="125">
        <f t="shared" si="3"/>
        <v>61767765.000000007</v>
      </c>
      <c r="K27" s="126">
        <f t="shared" si="4"/>
        <v>67944542</v>
      </c>
      <c r="L27" s="127">
        <f t="shared" si="5"/>
        <v>141500</v>
      </c>
      <c r="M27" s="128">
        <f t="shared" si="6"/>
        <v>511630</v>
      </c>
      <c r="N27" s="4"/>
      <c r="R27" s="2"/>
    </row>
    <row r="28" spans="1:18" ht="16.5" x14ac:dyDescent="0.3">
      <c r="A28" s="112">
        <v>27</v>
      </c>
      <c r="B28" s="117">
        <v>704</v>
      </c>
      <c r="C28" s="117">
        <v>7</v>
      </c>
      <c r="D28" s="115" t="s">
        <v>19</v>
      </c>
      <c r="E28" s="113">
        <v>1737.9549999999999</v>
      </c>
      <c r="F28" s="113">
        <v>167.16499999999999</v>
      </c>
      <c r="G28" s="113">
        <f t="shared" si="0"/>
        <v>1905.12</v>
      </c>
      <c r="H28" s="113">
        <f t="shared" si="1"/>
        <v>2095.6320000000001</v>
      </c>
      <c r="I28" s="116">
        <f>I27</f>
        <v>42750</v>
      </c>
      <c r="J28" s="125">
        <f t="shared" si="3"/>
        <v>81443880</v>
      </c>
      <c r="K28" s="126">
        <f t="shared" si="4"/>
        <v>89588268</v>
      </c>
      <c r="L28" s="127">
        <f t="shared" si="5"/>
        <v>186500</v>
      </c>
      <c r="M28" s="128">
        <f t="shared" si="6"/>
        <v>585077.5</v>
      </c>
      <c r="N28" s="4"/>
      <c r="R28" s="2"/>
    </row>
    <row r="29" spans="1:18" ht="16.5" x14ac:dyDescent="0.3">
      <c r="A29" s="112">
        <v>28</v>
      </c>
      <c r="B29" s="117">
        <v>803</v>
      </c>
      <c r="C29" s="117">
        <v>8</v>
      </c>
      <c r="D29" s="115" t="s">
        <v>18</v>
      </c>
      <c r="E29" s="113">
        <v>1996.83</v>
      </c>
      <c r="F29" s="113">
        <v>254.67599999999999</v>
      </c>
      <c r="G29" s="113">
        <f t="shared" si="0"/>
        <v>2251.5059999999999</v>
      </c>
      <c r="H29" s="113">
        <f t="shared" si="1"/>
        <v>2476.6566000000003</v>
      </c>
      <c r="I29" s="116">
        <f>I28+250</f>
        <v>43000</v>
      </c>
      <c r="J29" s="125">
        <f t="shared" si="3"/>
        <v>96814758</v>
      </c>
      <c r="K29" s="126">
        <f t="shared" si="4"/>
        <v>106496234</v>
      </c>
      <c r="L29" s="127">
        <f t="shared" si="5"/>
        <v>222000</v>
      </c>
      <c r="M29" s="128">
        <f t="shared" si="6"/>
        <v>891366</v>
      </c>
      <c r="N29" s="4"/>
      <c r="R29" s="2"/>
    </row>
    <row r="30" spans="1:18" ht="16.5" x14ac:dyDescent="0.3">
      <c r="A30" s="112">
        <v>29</v>
      </c>
      <c r="B30" s="117">
        <v>804</v>
      </c>
      <c r="C30" s="117">
        <v>8</v>
      </c>
      <c r="D30" s="115" t="s">
        <v>12</v>
      </c>
      <c r="E30" s="113">
        <v>1298.68</v>
      </c>
      <c r="F30" s="113">
        <v>146.18</v>
      </c>
      <c r="G30" s="113">
        <f t="shared" si="0"/>
        <v>1444.8600000000001</v>
      </c>
      <c r="H30" s="113">
        <f t="shared" si="1"/>
        <v>1589.3460000000002</v>
      </c>
      <c r="I30" s="116">
        <f>I29</f>
        <v>43000</v>
      </c>
      <c r="J30" s="125">
        <f t="shared" si="3"/>
        <v>62128980.000000007</v>
      </c>
      <c r="K30" s="126">
        <f t="shared" si="4"/>
        <v>68341878</v>
      </c>
      <c r="L30" s="127">
        <f t="shared" si="5"/>
        <v>142500</v>
      </c>
      <c r="M30" s="128">
        <f t="shared" si="6"/>
        <v>511630</v>
      </c>
      <c r="N30" s="4"/>
      <c r="R30" s="2"/>
    </row>
    <row r="31" spans="1:18" ht="16.5" x14ac:dyDescent="0.3">
      <c r="A31" s="112">
        <v>30</v>
      </c>
      <c r="B31" s="117">
        <v>901</v>
      </c>
      <c r="C31" s="117">
        <v>9</v>
      </c>
      <c r="D31" s="115" t="s">
        <v>12</v>
      </c>
      <c r="E31" s="113">
        <v>1133.3420000000001</v>
      </c>
      <c r="F31" s="113">
        <v>128.845</v>
      </c>
      <c r="G31" s="113">
        <f t="shared" si="0"/>
        <v>1262.1870000000001</v>
      </c>
      <c r="H31" s="113">
        <f t="shared" si="1"/>
        <v>1388.4057000000003</v>
      </c>
      <c r="I31" s="116">
        <f>I30+250</f>
        <v>43250</v>
      </c>
      <c r="J31" s="125">
        <f t="shared" si="3"/>
        <v>54589587.750000007</v>
      </c>
      <c r="K31" s="126">
        <f t="shared" si="4"/>
        <v>60048547</v>
      </c>
      <c r="L31" s="127">
        <f t="shared" si="5"/>
        <v>125000</v>
      </c>
      <c r="M31" s="128">
        <f t="shared" si="6"/>
        <v>450957.5</v>
      </c>
      <c r="N31" s="4"/>
      <c r="R31" s="2"/>
    </row>
    <row r="32" spans="1:18" ht="16.5" x14ac:dyDescent="0.3">
      <c r="A32" s="112">
        <v>31</v>
      </c>
      <c r="B32" s="117">
        <v>902</v>
      </c>
      <c r="C32" s="117">
        <v>9</v>
      </c>
      <c r="D32" s="115" t="s">
        <v>18</v>
      </c>
      <c r="E32" s="113">
        <v>1996.83</v>
      </c>
      <c r="F32" s="113">
        <v>254.67599999999999</v>
      </c>
      <c r="G32" s="113">
        <f t="shared" si="0"/>
        <v>2251.5059999999999</v>
      </c>
      <c r="H32" s="113">
        <f t="shared" si="1"/>
        <v>2476.6566000000003</v>
      </c>
      <c r="I32" s="116">
        <f>I31</f>
        <v>43250</v>
      </c>
      <c r="J32" s="125">
        <f t="shared" si="3"/>
        <v>97377634.5</v>
      </c>
      <c r="K32" s="126">
        <f t="shared" si="4"/>
        <v>107115398</v>
      </c>
      <c r="L32" s="127">
        <f t="shared" si="5"/>
        <v>223000</v>
      </c>
      <c r="M32" s="128">
        <f t="shared" si="6"/>
        <v>891366</v>
      </c>
      <c r="N32" s="4"/>
      <c r="R32" s="2"/>
    </row>
    <row r="33" spans="1:22" ht="16.5" x14ac:dyDescent="0.3">
      <c r="A33" s="112">
        <v>32</v>
      </c>
      <c r="B33" s="117">
        <v>903</v>
      </c>
      <c r="C33" s="117">
        <v>9</v>
      </c>
      <c r="D33" s="115" t="s">
        <v>12</v>
      </c>
      <c r="E33" s="113">
        <v>1298.68</v>
      </c>
      <c r="F33" s="113">
        <v>146.18</v>
      </c>
      <c r="G33" s="113">
        <f t="shared" si="0"/>
        <v>1444.8600000000001</v>
      </c>
      <c r="H33" s="113">
        <f t="shared" si="1"/>
        <v>1589.3460000000002</v>
      </c>
      <c r="I33" s="116">
        <f>I32</f>
        <v>43250</v>
      </c>
      <c r="J33" s="125">
        <f t="shared" si="3"/>
        <v>62490195.000000007</v>
      </c>
      <c r="K33" s="126">
        <f t="shared" si="4"/>
        <v>68739215</v>
      </c>
      <c r="L33" s="127">
        <f t="shared" si="5"/>
        <v>143000</v>
      </c>
      <c r="M33" s="128">
        <f t="shared" si="6"/>
        <v>511630</v>
      </c>
      <c r="N33" s="4"/>
      <c r="R33" s="2"/>
    </row>
    <row r="34" spans="1:22" ht="16.5" x14ac:dyDescent="0.3">
      <c r="A34" s="112">
        <v>33</v>
      </c>
      <c r="B34" s="117">
        <v>904</v>
      </c>
      <c r="C34" s="117">
        <v>9</v>
      </c>
      <c r="D34" s="115" t="s">
        <v>19</v>
      </c>
      <c r="E34" s="113">
        <v>1737.9549999999999</v>
      </c>
      <c r="F34" s="113">
        <v>167.16499999999999</v>
      </c>
      <c r="G34" s="113">
        <f t="shared" si="0"/>
        <v>1905.12</v>
      </c>
      <c r="H34" s="113">
        <f t="shared" si="1"/>
        <v>2095.6320000000001</v>
      </c>
      <c r="I34" s="116">
        <f>I33</f>
        <v>43250</v>
      </c>
      <c r="J34" s="125">
        <f t="shared" si="3"/>
        <v>82396440</v>
      </c>
      <c r="K34" s="126">
        <f t="shared" si="4"/>
        <v>90636084</v>
      </c>
      <c r="L34" s="127">
        <f t="shared" si="5"/>
        <v>189000</v>
      </c>
      <c r="M34" s="128">
        <f t="shared" si="6"/>
        <v>585077.5</v>
      </c>
      <c r="N34" s="4"/>
      <c r="R34" s="2"/>
    </row>
    <row r="35" spans="1:22" ht="16.5" x14ac:dyDescent="0.3">
      <c r="A35" s="112">
        <v>34</v>
      </c>
      <c r="B35" s="117">
        <v>1001</v>
      </c>
      <c r="C35" s="117">
        <v>10</v>
      </c>
      <c r="D35" s="115" t="s">
        <v>12</v>
      </c>
      <c r="E35" s="113">
        <v>1133.3420000000001</v>
      </c>
      <c r="F35" s="113">
        <v>128.845</v>
      </c>
      <c r="G35" s="113">
        <f t="shared" si="0"/>
        <v>1262.1870000000001</v>
      </c>
      <c r="H35" s="113">
        <f t="shared" si="1"/>
        <v>1388.4057000000003</v>
      </c>
      <c r="I35" s="116">
        <f>I34+250</f>
        <v>43500</v>
      </c>
      <c r="J35" s="125">
        <f t="shared" si="3"/>
        <v>54905134.500000007</v>
      </c>
      <c r="K35" s="126">
        <f t="shared" si="4"/>
        <v>60395648</v>
      </c>
      <c r="L35" s="127">
        <f t="shared" si="5"/>
        <v>126000</v>
      </c>
      <c r="M35" s="128">
        <f t="shared" si="6"/>
        <v>450957.5</v>
      </c>
      <c r="N35" s="4"/>
      <c r="R35" s="2"/>
    </row>
    <row r="36" spans="1:22" ht="16.5" x14ac:dyDescent="0.3">
      <c r="A36" s="112">
        <v>35</v>
      </c>
      <c r="B36" s="117">
        <v>1002</v>
      </c>
      <c r="C36" s="117">
        <v>10</v>
      </c>
      <c r="D36" s="115" t="s">
        <v>18</v>
      </c>
      <c r="E36" s="113">
        <v>1996.83</v>
      </c>
      <c r="F36" s="113">
        <v>254.67599999999999</v>
      </c>
      <c r="G36" s="113">
        <f t="shared" si="0"/>
        <v>2251.5059999999999</v>
      </c>
      <c r="H36" s="113">
        <f t="shared" si="1"/>
        <v>2476.6566000000003</v>
      </c>
      <c r="I36" s="116">
        <f>I35</f>
        <v>43500</v>
      </c>
      <c r="J36" s="125">
        <f t="shared" si="3"/>
        <v>97940511</v>
      </c>
      <c r="K36" s="126">
        <f t="shared" si="4"/>
        <v>107734562</v>
      </c>
      <c r="L36" s="127">
        <f t="shared" si="5"/>
        <v>224500</v>
      </c>
      <c r="M36" s="128">
        <f t="shared" si="6"/>
        <v>891366</v>
      </c>
      <c r="N36" s="4"/>
      <c r="R36" s="2"/>
    </row>
    <row r="37" spans="1:22" s="18" customFormat="1" ht="16.5" x14ac:dyDescent="0.25">
      <c r="A37" s="112">
        <v>36</v>
      </c>
      <c r="B37" s="117">
        <v>1003</v>
      </c>
      <c r="C37" s="117">
        <v>10</v>
      </c>
      <c r="D37" s="115" t="s">
        <v>12</v>
      </c>
      <c r="E37" s="113">
        <v>1298.68</v>
      </c>
      <c r="F37" s="113">
        <v>146.18</v>
      </c>
      <c r="G37" s="113">
        <f t="shared" si="0"/>
        <v>1444.8600000000001</v>
      </c>
      <c r="H37" s="113">
        <f t="shared" si="1"/>
        <v>1589.3460000000002</v>
      </c>
      <c r="I37" s="116">
        <f>I36</f>
        <v>43500</v>
      </c>
      <c r="J37" s="125">
        <f t="shared" si="3"/>
        <v>62851410.000000007</v>
      </c>
      <c r="K37" s="126">
        <f t="shared" si="4"/>
        <v>69136551</v>
      </c>
      <c r="L37" s="127">
        <f t="shared" si="5"/>
        <v>144000</v>
      </c>
      <c r="M37" s="128">
        <f t="shared" si="6"/>
        <v>511630</v>
      </c>
      <c r="N37" s="46"/>
      <c r="R37" s="57"/>
      <c r="U37" s="46"/>
      <c r="V37" s="46"/>
    </row>
    <row r="38" spans="1:22" ht="16.5" x14ac:dyDescent="0.3">
      <c r="A38" s="112">
        <v>37</v>
      </c>
      <c r="B38" s="117">
        <v>1004</v>
      </c>
      <c r="C38" s="117">
        <v>10</v>
      </c>
      <c r="D38" s="115" t="s">
        <v>19</v>
      </c>
      <c r="E38" s="113">
        <v>1737.9549999999999</v>
      </c>
      <c r="F38" s="113">
        <v>167.16499999999999</v>
      </c>
      <c r="G38" s="113">
        <f t="shared" si="0"/>
        <v>1905.12</v>
      </c>
      <c r="H38" s="113">
        <f t="shared" si="1"/>
        <v>2095.6320000000001</v>
      </c>
      <c r="I38" s="116">
        <f>I37</f>
        <v>43500</v>
      </c>
      <c r="J38" s="125">
        <f t="shared" si="3"/>
        <v>82872720</v>
      </c>
      <c r="K38" s="126">
        <f t="shared" si="4"/>
        <v>91159992</v>
      </c>
      <c r="L38" s="127">
        <f t="shared" si="5"/>
        <v>190000</v>
      </c>
      <c r="M38" s="128">
        <f t="shared" si="6"/>
        <v>585077.5</v>
      </c>
      <c r="N38" s="4"/>
      <c r="R38" s="2"/>
    </row>
    <row r="39" spans="1:22" ht="16.5" x14ac:dyDescent="0.3">
      <c r="A39" s="112">
        <v>38</v>
      </c>
      <c r="B39" s="113">
        <v>1101</v>
      </c>
      <c r="C39" s="114">
        <v>11</v>
      </c>
      <c r="D39" s="115" t="s">
        <v>12</v>
      </c>
      <c r="E39" s="113">
        <v>1133.3420000000001</v>
      </c>
      <c r="F39" s="113">
        <v>128.845</v>
      </c>
      <c r="G39" s="113">
        <f t="shared" si="0"/>
        <v>1262.1870000000001</v>
      </c>
      <c r="H39" s="113">
        <f t="shared" si="1"/>
        <v>1388.4057000000003</v>
      </c>
      <c r="I39" s="116">
        <f>I38+250</f>
        <v>43750</v>
      </c>
      <c r="J39" s="125">
        <f t="shared" si="3"/>
        <v>55220681.250000007</v>
      </c>
      <c r="K39" s="126">
        <f t="shared" si="4"/>
        <v>60742749</v>
      </c>
      <c r="L39" s="127">
        <f t="shared" si="5"/>
        <v>126500</v>
      </c>
      <c r="M39" s="128">
        <f t="shared" si="6"/>
        <v>450957.5</v>
      </c>
      <c r="N39" s="4"/>
      <c r="R39" s="2"/>
    </row>
    <row r="40" spans="1:22" ht="16.5" x14ac:dyDescent="0.3">
      <c r="A40" s="112">
        <v>39</v>
      </c>
      <c r="B40" s="113">
        <v>1102</v>
      </c>
      <c r="C40" s="114">
        <v>11</v>
      </c>
      <c r="D40" s="115" t="s">
        <v>18</v>
      </c>
      <c r="E40" s="113">
        <v>1996.83</v>
      </c>
      <c r="F40" s="113">
        <v>254.67599999999999</v>
      </c>
      <c r="G40" s="113">
        <f t="shared" si="0"/>
        <v>2251.5059999999999</v>
      </c>
      <c r="H40" s="113">
        <f t="shared" si="1"/>
        <v>2476.6566000000003</v>
      </c>
      <c r="I40" s="116">
        <f>I39</f>
        <v>43750</v>
      </c>
      <c r="J40" s="125">
        <f t="shared" si="3"/>
        <v>98503387.5</v>
      </c>
      <c r="K40" s="126">
        <f t="shared" si="4"/>
        <v>108353726</v>
      </c>
      <c r="L40" s="127">
        <f t="shared" si="5"/>
        <v>225500</v>
      </c>
      <c r="M40" s="128">
        <f t="shared" si="6"/>
        <v>891366</v>
      </c>
      <c r="N40" s="4"/>
      <c r="R40" s="2"/>
    </row>
    <row r="41" spans="1:22" ht="16.5" x14ac:dyDescent="0.3">
      <c r="A41" s="112">
        <v>40</v>
      </c>
      <c r="B41" s="113">
        <v>1103</v>
      </c>
      <c r="C41" s="114">
        <v>11</v>
      </c>
      <c r="D41" s="115" t="s">
        <v>12</v>
      </c>
      <c r="E41" s="113">
        <v>1298.68</v>
      </c>
      <c r="F41" s="113">
        <v>146.18</v>
      </c>
      <c r="G41" s="113">
        <f t="shared" si="0"/>
        <v>1444.8600000000001</v>
      </c>
      <c r="H41" s="113">
        <f t="shared" si="1"/>
        <v>1589.3460000000002</v>
      </c>
      <c r="I41" s="116">
        <f>I40</f>
        <v>43750</v>
      </c>
      <c r="J41" s="125">
        <f t="shared" si="3"/>
        <v>63212625.000000007</v>
      </c>
      <c r="K41" s="126">
        <f t="shared" si="4"/>
        <v>69533888</v>
      </c>
      <c r="L41" s="127">
        <f t="shared" si="5"/>
        <v>145000</v>
      </c>
      <c r="M41" s="128">
        <f t="shared" si="6"/>
        <v>511630</v>
      </c>
      <c r="N41" s="4"/>
      <c r="R41" s="2"/>
    </row>
    <row r="42" spans="1:22" ht="16.5" x14ac:dyDescent="0.3">
      <c r="A42" s="112">
        <v>41</v>
      </c>
      <c r="B42" s="113">
        <v>1104</v>
      </c>
      <c r="C42" s="114">
        <v>11</v>
      </c>
      <c r="D42" s="115" t="s">
        <v>19</v>
      </c>
      <c r="E42" s="113">
        <v>1737.9549999999999</v>
      </c>
      <c r="F42" s="113">
        <v>167.16499999999999</v>
      </c>
      <c r="G42" s="113">
        <f t="shared" si="0"/>
        <v>1905.12</v>
      </c>
      <c r="H42" s="113">
        <f t="shared" si="1"/>
        <v>2095.6320000000001</v>
      </c>
      <c r="I42" s="116">
        <f>I41</f>
        <v>43750</v>
      </c>
      <c r="J42" s="125">
        <f t="shared" si="3"/>
        <v>83349000</v>
      </c>
      <c r="K42" s="126">
        <f t="shared" si="4"/>
        <v>91683900</v>
      </c>
      <c r="L42" s="127">
        <f t="shared" si="5"/>
        <v>191000</v>
      </c>
      <c r="M42" s="128">
        <f t="shared" si="6"/>
        <v>585077.5</v>
      </c>
      <c r="N42" s="4"/>
      <c r="R42" s="2"/>
    </row>
    <row r="43" spans="1:22" ht="16.5" x14ac:dyDescent="0.3">
      <c r="A43" s="112">
        <v>42</v>
      </c>
      <c r="B43" s="113">
        <v>1201</v>
      </c>
      <c r="C43" s="114">
        <v>12</v>
      </c>
      <c r="D43" s="115" t="s">
        <v>12</v>
      </c>
      <c r="E43" s="113">
        <v>1133.3420000000001</v>
      </c>
      <c r="F43" s="113">
        <v>128.845</v>
      </c>
      <c r="G43" s="113">
        <f t="shared" si="0"/>
        <v>1262.1870000000001</v>
      </c>
      <c r="H43" s="113">
        <f t="shared" si="1"/>
        <v>1388.4057000000003</v>
      </c>
      <c r="I43" s="116">
        <f>I42+250</f>
        <v>44000</v>
      </c>
      <c r="J43" s="125">
        <f t="shared" si="3"/>
        <v>55536228.000000007</v>
      </c>
      <c r="K43" s="126">
        <f t="shared" si="4"/>
        <v>61089851</v>
      </c>
      <c r="L43" s="127">
        <f t="shared" si="5"/>
        <v>127500</v>
      </c>
      <c r="M43" s="128">
        <f t="shared" si="6"/>
        <v>450957.5</v>
      </c>
      <c r="N43" s="4"/>
      <c r="R43" s="2"/>
    </row>
    <row r="44" spans="1:22" ht="16.5" x14ac:dyDescent="0.3">
      <c r="A44" s="112">
        <v>43</v>
      </c>
      <c r="B44" s="113">
        <v>1202</v>
      </c>
      <c r="C44" s="114">
        <v>12</v>
      </c>
      <c r="D44" s="115" t="s">
        <v>18</v>
      </c>
      <c r="E44" s="113">
        <v>1996.83</v>
      </c>
      <c r="F44" s="113">
        <v>254.67599999999999</v>
      </c>
      <c r="G44" s="113">
        <f t="shared" si="0"/>
        <v>2251.5059999999999</v>
      </c>
      <c r="H44" s="113">
        <f t="shared" si="1"/>
        <v>2476.6566000000003</v>
      </c>
      <c r="I44" s="116">
        <f>I43</f>
        <v>44000</v>
      </c>
      <c r="J44" s="125">
        <f t="shared" si="3"/>
        <v>99066264</v>
      </c>
      <c r="K44" s="126">
        <f t="shared" si="4"/>
        <v>108972890</v>
      </c>
      <c r="L44" s="127">
        <f t="shared" si="5"/>
        <v>227000</v>
      </c>
      <c r="M44" s="128">
        <f t="shared" si="6"/>
        <v>891366</v>
      </c>
      <c r="N44" s="4"/>
      <c r="R44" s="2"/>
    </row>
    <row r="45" spans="1:22" ht="16.5" x14ac:dyDescent="0.3">
      <c r="A45" s="112">
        <v>44</v>
      </c>
      <c r="B45" s="113">
        <v>1203</v>
      </c>
      <c r="C45" s="114">
        <v>12</v>
      </c>
      <c r="D45" s="115" t="s">
        <v>12</v>
      </c>
      <c r="E45" s="113">
        <v>1298.68</v>
      </c>
      <c r="F45" s="113">
        <v>146.18</v>
      </c>
      <c r="G45" s="113">
        <f t="shared" si="0"/>
        <v>1444.8600000000001</v>
      </c>
      <c r="H45" s="113">
        <f t="shared" si="1"/>
        <v>1589.3460000000002</v>
      </c>
      <c r="I45" s="116">
        <f>I44</f>
        <v>44000</v>
      </c>
      <c r="J45" s="125">
        <f t="shared" si="3"/>
        <v>63573840.000000007</v>
      </c>
      <c r="K45" s="126">
        <f t="shared" si="4"/>
        <v>69931224</v>
      </c>
      <c r="L45" s="127">
        <f t="shared" si="5"/>
        <v>145500</v>
      </c>
      <c r="M45" s="128">
        <f t="shared" si="6"/>
        <v>511630</v>
      </c>
      <c r="N45" s="4"/>
      <c r="R45" s="2"/>
    </row>
    <row r="46" spans="1:22" ht="16.5" x14ac:dyDescent="0.3">
      <c r="A46" s="112">
        <v>45</v>
      </c>
      <c r="B46" s="113">
        <v>1204</v>
      </c>
      <c r="C46" s="114">
        <v>12</v>
      </c>
      <c r="D46" s="115" t="s">
        <v>19</v>
      </c>
      <c r="E46" s="113">
        <v>1737.9549999999999</v>
      </c>
      <c r="F46" s="113">
        <v>167.16499999999999</v>
      </c>
      <c r="G46" s="113">
        <f t="shared" si="0"/>
        <v>1905.12</v>
      </c>
      <c r="H46" s="113">
        <f t="shared" si="1"/>
        <v>2095.6320000000001</v>
      </c>
      <c r="I46" s="116">
        <f>I45</f>
        <v>44000</v>
      </c>
      <c r="J46" s="125">
        <f t="shared" si="3"/>
        <v>83825280</v>
      </c>
      <c r="K46" s="126">
        <f t="shared" si="4"/>
        <v>92207808</v>
      </c>
      <c r="L46" s="127">
        <f t="shared" si="5"/>
        <v>192000</v>
      </c>
      <c r="M46" s="128">
        <f t="shared" si="6"/>
        <v>585077.5</v>
      </c>
      <c r="N46" s="4"/>
      <c r="O46" s="7"/>
      <c r="P46" s="7"/>
      <c r="R46" s="2"/>
    </row>
    <row r="47" spans="1:22" ht="16.5" x14ac:dyDescent="0.3">
      <c r="A47" s="112">
        <v>46</v>
      </c>
      <c r="B47" s="113">
        <v>1301</v>
      </c>
      <c r="C47" s="114">
        <v>13</v>
      </c>
      <c r="D47" s="115" t="s">
        <v>12</v>
      </c>
      <c r="E47" s="113">
        <v>1133.3420000000001</v>
      </c>
      <c r="F47" s="113">
        <v>128.845</v>
      </c>
      <c r="G47" s="113">
        <f t="shared" si="0"/>
        <v>1262.1870000000001</v>
      </c>
      <c r="H47" s="113">
        <f t="shared" si="1"/>
        <v>1388.4057000000003</v>
      </c>
      <c r="I47" s="116">
        <f>I46+250</f>
        <v>44250</v>
      </c>
      <c r="J47" s="125">
        <f t="shared" si="3"/>
        <v>55851774.750000007</v>
      </c>
      <c r="K47" s="126">
        <f t="shared" si="4"/>
        <v>61436952</v>
      </c>
      <c r="L47" s="127">
        <f t="shared" si="5"/>
        <v>128000</v>
      </c>
      <c r="M47" s="128">
        <f t="shared" si="6"/>
        <v>450957.5</v>
      </c>
      <c r="N47" s="4"/>
      <c r="O47" s="7"/>
      <c r="P47" s="7"/>
      <c r="R47" s="2"/>
    </row>
    <row r="48" spans="1:22" ht="16.5" x14ac:dyDescent="0.3">
      <c r="A48" s="112">
        <v>47</v>
      </c>
      <c r="B48" s="113">
        <v>1302</v>
      </c>
      <c r="C48" s="114">
        <v>13</v>
      </c>
      <c r="D48" s="115" t="s">
        <v>18</v>
      </c>
      <c r="E48" s="113">
        <v>1996.83</v>
      </c>
      <c r="F48" s="113">
        <v>254.67599999999999</v>
      </c>
      <c r="G48" s="113">
        <f t="shared" si="0"/>
        <v>2251.5059999999999</v>
      </c>
      <c r="H48" s="113">
        <f t="shared" si="1"/>
        <v>2476.6566000000003</v>
      </c>
      <c r="I48" s="116">
        <f>I47</f>
        <v>44250</v>
      </c>
      <c r="J48" s="125">
        <f t="shared" si="3"/>
        <v>99629140.5</v>
      </c>
      <c r="K48" s="126">
        <f t="shared" si="4"/>
        <v>109592055</v>
      </c>
      <c r="L48" s="127">
        <f t="shared" si="5"/>
        <v>228500</v>
      </c>
      <c r="M48" s="128">
        <f t="shared" si="6"/>
        <v>891366</v>
      </c>
      <c r="N48" s="4"/>
      <c r="O48" s="7"/>
      <c r="P48" s="7"/>
      <c r="R48" s="2"/>
    </row>
    <row r="49" spans="1:18" ht="16.5" x14ac:dyDescent="0.3">
      <c r="A49" s="112">
        <v>48</v>
      </c>
      <c r="B49" s="113">
        <v>1303</v>
      </c>
      <c r="C49" s="114">
        <v>13</v>
      </c>
      <c r="D49" s="115" t="s">
        <v>12</v>
      </c>
      <c r="E49" s="113">
        <v>1298.68</v>
      </c>
      <c r="F49" s="113">
        <v>146.18</v>
      </c>
      <c r="G49" s="113">
        <f t="shared" si="0"/>
        <v>1444.8600000000001</v>
      </c>
      <c r="H49" s="113">
        <f t="shared" si="1"/>
        <v>1589.3460000000002</v>
      </c>
      <c r="I49" s="116">
        <f>I48</f>
        <v>44250</v>
      </c>
      <c r="J49" s="125">
        <f t="shared" si="3"/>
        <v>63935055.000000007</v>
      </c>
      <c r="K49" s="126">
        <f t="shared" si="4"/>
        <v>70328561</v>
      </c>
      <c r="L49" s="127">
        <f t="shared" si="5"/>
        <v>146500</v>
      </c>
      <c r="M49" s="128">
        <f t="shared" si="6"/>
        <v>511630</v>
      </c>
      <c r="N49" s="4"/>
      <c r="O49" s="7"/>
      <c r="P49" s="7"/>
      <c r="R49" s="2"/>
    </row>
    <row r="50" spans="1:18" x14ac:dyDescent="0.25">
      <c r="A50" s="112">
        <v>49</v>
      </c>
      <c r="B50" s="113">
        <v>1304</v>
      </c>
      <c r="C50" s="114">
        <v>13</v>
      </c>
      <c r="D50" s="115" t="s">
        <v>19</v>
      </c>
      <c r="E50" s="113">
        <v>1737.9549999999999</v>
      </c>
      <c r="F50" s="113">
        <v>167.16499999999999</v>
      </c>
      <c r="G50" s="113">
        <f t="shared" si="0"/>
        <v>1905.12</v>
      </c>
      <c r="H50" s="113">
        <f t="shared" si="1"/>
        <v>2095.6320000000001</v>
      </c>
      <c r="I50" s="116">
        <f>I49</f>
        <v>44250</v>
      </c>
      <c r="J50" s="125">
        <f t="shared" si="3"/>
        <v>84301560</v>
      </c>
      <c r="K50" s="126">
        <f t="shared" si="4"/>
        <v>92731716</v>
      </c>
      <c r="L50" s="127">
        <f t="shared" si="5"/>
        <v>193000</v>
      </c>
      <c r="M50" s="128">
        <f t="shared" si="6"/>
        <v>585077.5</v>
      </c>
    </row>
    <row r="51" spans="1:18" x14ac:dyDescent="0.25">
      <c r="A51" s="112">
        <v>50</v>
      </c>
      <c r="B51" s="113">
        <v>1401</v>
      </c>
      <c r="C51" s="114">
        <v>14</v>
      </c>
      <c r="D51" s="115" t="s">
        <v>12</v>
      </c>
      <c r="E51" s="113">
        <v>1133.3420000000001</v>
      </c>
      <c r="F51" s="113">
        <v>128.845</v>
      </c>
      <c r="G51" s="113">
        <f t="shared" si="0"/>
        <v>1262.1870000000001</v>
      </c>
      <c r="H51" s="113">
        <f t="shared" si="1"/>
        <v>1388.4057000000003</v>
      </c>
      <c r="I51" s="116">
        <f>I50+250</f>
        <v>44500</v>
      </c>
      <c r="J51" s="125">
        <f t="shared" si="3"/>
        <v>56167321.500000007</v>
      </c>
      <c r="K51" s="126">
        <f t="shared" si="4"/>
        <v>61784054</v>
      </c>
      <c r="L51" s="127">
        <f t="shared" si="5"/>
        <v>128500</v>
      </c>
      <c r="M51" s="128">
        <f t="shared" si="6"/>
        <v>450957.5</v>
      </c>
    </row>
    <row r="52" spans="1:18" x14ac:dyDescent="0.25">
      <c r="A52" s="112">
        <v>51</v>
      </c>
      <c r="B52" s="113">
        <v>1402</v>
      </c>
      <c r="C52" s="114">
        <v>14</v>
      </c>
      <c r="D52" s="115" t="s">
        <v>18</v>
      </c>
      <c r="E52" s="113">
        <v>1996.83</v>
      </c>
      <c r="F52" s="113">
        <v>254.67599999999999</v>
      </c>
      <c r="G52" s="113">
        <f t="shared" si="0"/>
        <v>2251.5059999999999</v>
      </c>
      <c r="H52" s="113">
        <f t="shared" si="1"/>
        <v>2476.6566000000003</v>
      </c>
      <c r="I52" s="116">
        <f>I51</f>
        <v>44500</v>
      </c>
      <c r="J52" s="125">
        <f t="shared" si="3"/>
        <v>100192017</v>
      </c>
      <c r="K52" s="126">
        <f t="shared" si="4"/>
        <v>110211219</v>
      </c>
      <c r="L52" s="127">
        <f t="shared" si="5"/>
        <v>229500</v>
      </c>
      <c r="M52" s="128">
        <f t="shared" si="6"/>
        <v>891366</v>
      </c>
    </row>
    <row r="53" spans="1:18" x14ac:dyDescent="0.25">
      <c r="A53" s="112">
        <v>52</v>
      </c>
      <c r="B53" s="113">
        <v>1403</v>
      </c>
      <c r="C53" s="114">
        <v>14</v>
      </c>
      <c r="D53" s="115" t="s">
        <v>12</v>
      </c>
      <c r="E53" s="113">
        <v>1298.68</v>
      </c>
      <c r="F53" s="113">
        <v>146.18</v>
      </c>
      <c r="G53" s="113">
        <f t="shared" si="0"/>
        <v>1444.8600000000001</v>
      </c>
      <c r="H53" s="113">
        <f t="shared" si="1"/>
        <v>1589.3460000000002</v>
      </c>
      <c r="I53" s="116">
        <f>I52</f>
        <v>44500</v>
      </c>
      <c r="J53" s="125">
        <f t="shared" si="3"/>
        <v>64296270.000000007</v>
      </c>
      <c r="K53" s="126">
        <f t="shared" si="4"/>
        <v>70725897</v>
      </c>
      <c r="L53" s="127">
        <f t="shared" si="5"/>
        <v>147500</v>
      </c>
      <c r="M53" s="128">
        <f t="shared" si="6"/>
        <v>511630</v>
      </c>
    </row>
    <row r="54" spans="1:18" x14ac:dyDescent="0.25">
      <c r="A54" s="112">
        <v>53</v>
      </c>
      <c r="B54" s="113">
        <v>1404</v>
      </c>
      <c r="C54" s="114">
        <v>14</v>
      </c>
      <c r="D54" s="115" t="s">
        <v>19</v>
      </c>
      <c r="E54" s="113">
        <v>1737.9549999999999</v>
      </c>
      <c r="F54" s="113">
        <v>167.16499999999999</v>
      </c>
      <c r="G54" s="113">
        <f t="shared" si="0"/>
        <v>1905.12</v>
      </c>
      <c r="H54" s="113">
        <f t="shared" si="1"/>
        <v>2095.6320000000001</v>
      </c>
      <c r="I54" s="116">
        <f>I53</f>
        <v>44500</v>
      </c>
      <c r="J54" s="125">
        <f t="shared" si="3"/>
        <v>84777840</v>
      </c>
      <c r="K54" s="126">
        <f t="shared" si="4"/>
        <v>93255624</v>
      </c>
      <c r="L54" s="127">
        <f t="shared" si="5"/>
        <v>194500</v>
      </c>
      <c r="M54" s="128">
        <f t="shared" si="6"/>
        <v>585077.5</v>
      </c>
    </row>
    <row r="55" spans="1:18" x14ac:dyDescent="0.25">
      <c r="A55" s="112">
        <v>54</v>
      </c>
      <c r="B55" s="113">
        <v>1501</v>
      </c>
      <c r="C55" s="114">
        <v>15</v>
      </c>
      <c r="D55" s="115" t="s">
        <v>12</v>
      </c>
      <c r="E55" s="113">
        <v>1133.3420000000001</v>
      </c>
      <c r="F55" s="113">
        <v>128.845</v>
      </c>
      <c r="G55" s="113">
        <f t="shared" si="0"/>
        <v>1262.1870000000001</v>
      </c>
      <c r="H55" s="113">
        <f t="shared" si="1"/>
        <v>1388.4057000000003</v>
      </c>
      <c r="I55" s="116">
        <f>I54+250</f>
        <v>44750</v>
      </c>
      <c r="J55" s="125">
        <f t="shared" si="3"/>
        <v>56482868.250000007</v>
      </c>
      <c r="K55" s="126">
        <f t="shared" si="4"/>
        <v>62131155</v>
      </c>
      <c r="L55" s="127">
        <f t="shared" si="5"/>
        <v>129500</v>
      </c>
      <c r="M55" s="128">
        <f t="shared" si="6"/>
        <v>450957.5</v>
      </c>
    </row>
    <row r="56" spans="1:18" x14ac:dyDescent="0.25">
      <c r="A56" s="112">
        <v>55</v>
      </c>
      <c r="B56" s="113">
        <v>1503</v>
      </c>
      <c r="C56" s="114">
        <v>15</v>
      </c>
      <c r="D56" s="115" t="s">
        <v>18</v>
      </c>
      <c r="E56" s="113">
        <v>1996.83</v>
      </c>
      <c r="F56" s="113">
        <v>254.67599999999999</v>
      </c>
      <c r="G56" s="113">
        <f t="shared" si="0"/>
        <v>2251.5059999999999</v>
      </c>
      <c r="H56" s="113">
        <f t="shared" si="1"/>
        <v>2476.6566000000003</v>
      </c>
      <c r="I56" s="116">
        <f>I55</f>
        <v>44750</v>
      </c>
      <c r="J56" s="125">
        <f t="shared" si="3"/>
        <v>100754893.5</v>
      </c>
      <c r="K56" s="126">
        <f t="shared" si="4"/>
        <v>110830383</v>
      </c>
      <c r="L56" s="127">
        <f t="shared" si="5"/>
        <v>231000</v>
      </c>
      <c r="M56" s="128">
        <f t="shared" si="6"/>
        <v>891366</v>
      </c>
    </row>
    <row r="57" spans="1:18" x14ac:dyDescent="0.25">
      <c r="A57" s="112">
        <v>56</v>
      </c>
      <c r="B57" s="113">
        <v>1504</v>
      </c>
      <c r="C57" s="114">
        <v>15</v>
      </c>
      <c r="D57" s="115" t="s">
        <v>12</v>
      </c>
      <c r="E57" s="113">
        <v>1298.68</v>
      </c>
      <c r="F57" s="113">
        <v>146.18</v>
      </c>
      <c r="G57" s="113">
        <f t="shared" si="0"/>
        <v>1444.8600000000001</v>
      </c>
      <c r="H57" s="113">
        <f t="shared" si="1"/>
        <v>1589.3460000000002</v>
      </c>
      <c r="I57" s="116">
        <f>I56</f>
        <v>44750</v>
      </c>
      <c r="J57" s="125">
        <f t="shared" si="3"/>
        <v>64657485.000000007</v>
      </c>
      <c r="K57" s="126">
        <f t="shared" si="4"/>
        <v>71123234</v>
      </c>
      <c r="L57" s="127">
        <f t="shared" si="5"/>
        <v>148000</v>
      </c>
      <c r="M57" s="128">
        <f t="shared" si="6"/>
        <v>511630</v>
      </c>
    </row>
    <row r="58" spans="1:18" x14ac:dyDescent="0.25">
      <c r="A58" s="112">
        <v>57</v>
      </c>
      <c r="B58" s="117">
        <v>1601</v>
      </c>
      <c r="C58" s="114">
        <v>16</v>
      </c>
      <c r="D58" s="115" t="s">
        <v>12</v>
      </c>
      <c r="E58" s="113">
        <v>1133.3420000000001</v>
      </c>
      <c r="F58" s="113">
        <v>128.845</v>
      </c>
      <c r="G58" s="113">
        <f t="shared" si="0"/>
        <v>1262.1870000000001</v>
      </c>
      <c r="H58" s="113">
        <f t="shared" si="1"/>
        <v>1388.4057000000003</v>
      </c>
      <c r="I58" s="116">
        <f>I57+250</f>
        <v>45000</v>
      </c>
      <c r="J58" s="125">
        <f t="shared" si="3"/>
        <v>56798415.000000007</v>
      </c>
      <c r="K58" s="126">
        <f t="shared" si="4"/>
        <v>62478257</v>
      </c>
      <c r="L58" s="127">
        <f t="shared" si="5"/>
        <v>130000</v>
      </c>
      <c r="M58" s="128">
        <f t="shared" si="6"/>
        <v>450957.5</v>
      </c>
    </row>
    <row r="59" spans="1:18" x14ac:dyDescent="0.25">
      <c r="A59" s="112">
        <v>58</v>
      </c>
      <c r="B59" s="117">
        <v>1602</v>
      </c>
      <c r="C59" s="114">
        <v>16</v>
      </c>
      <c r="D59" s="115" t="s">
        <v>18</v>
      </c>
      <c r="E59" s="113">
        <v>1996.83</v>
      </c>
      <c r="F59" s="113">
        <v>254.67599999999999</v>
      </c>
      <c r="G59" s="113">
        <f t="shared" si="0"/>
        <v>2251.5059999999999</v>
      </c>
      <c r="H59" s="113">
        <f t="shared" si="1"/>
        <v>2476.6566000000003</v>
      </c>
      <c r="I59" s="116">
        <f>I58</f>
        <v>45000</v>
      </c>
      <c r="J59" s="125">
        <f t="shared" si="3"/>
        <v>101317770</v>
      </c>
      <c r="K59" s="126">
        <f t="shared" si="4"/>
        <v>111449547</v>
      </c>
      <c r="L59" s="127">
        <f t="shared" si="5"/>
        <v>232000</v>
      </c>
      <c r="M59" s="128">
        <f t="shared" si="6"/>
        <v>891366</v>
      </c>
    </row>
    <row r="60" spans="1:18" x14ac:dyDescent="0.25">
      <c r="A60" s="112">
        <v>59</v>
      </c>
      <c r="B60" s="117">
        <v>1603</v>
      </c>
      <c r="C60" s="114">
        <v>16</v>
      </c>
      <c r="D60" s="115" t="s">
        <v>12</v>
      </c>
      <c r="E60" s="113">
        <v>1298.68</v>
      </c>
      <c r="F60" s="113">
        <v>146.18</v>
      </c>
      <c r="G60" s="113">
        <f t="shared" si="0"/>
        <v>1444.8600000000001</v>
      </c>
      <c r="H60" s="113">
        <f t="shared" si="1"/>
        <v>1589.3460000000002</v>
      </c>
      <c r="I60" s="116">
        <f>I59</f>
        <v>45000</v>
      </c>
      <c r="J60" s="125">
        <f t="shared" si="3"/>
        <v>65018700.000000007</v>
      </c>
      <c r="K60" s="126">
        <f t="shared" si="4"/>
        <v>71520570</v>
      </c>
      <c r="L60" s="127">
        <f t="shared" si="5"/>
        <v>149000</v>
      </c>
      <c r="M60" s="128">
        <f t="shared" si="6"/>
        <v>511630</v>
      </c>
    </row>
    <row r="61" spans="1:18" x14ac:dyDescent="0.25">
      <c r="A61" s="112">
        <v>60</v>
      </c>
      <c r="B61" s="117">
        <v>1604</v>
      </c>
      <c r="C61" s="114">
        <v>16</v>
      </c>
      <c r="D61" s="115" t="s">
        <v>19</v>
      </c>
      <c r="E61" s="113">
        <v>1737.9549999999999</v>
      </c>
      <c r="F61" s="113">
        <v>167.16499999999999</v>
      </c>
      <c r="G61" s="113">
        <f t="shared" si="0"/>
        <v>1905.12</v>
      </c>
      <c r="H61" s="113">
        <f t="shared" si="1"/>
        <v>2095.6320000000001</v>
      </c>
      <c r="I61" s="116">
        <f>I60</f>
        <v>45000</v>
      </c>
      <c r="J61" s="125">
        <f t="shared" si="3"/>
        <v>85730400</v>
      </c>
      <c r="K61" s="126">
        <f t="shared" si="4"/>
        <v>94303440</v>
      </c>
      <c r="L61" s="127">
        <f t="shared" si="5"/>
        <v>196500</v>
      </c>
      <c r="M61" s="128">
        <f t="shared" si="6"/>
        <v>585077.5</v>
      </c>
    </row>
    <row r="62" spans="1:18" x14ac:dyDescent="0.25">
      <c r="A62" s="112">
        <v>61</v>
      </c>
      <c r="B62" s="117">
        <v>1701</v>
      </c>
      <c r="C62" s="114">
        <v>17</v>
      </c>
      <c r="D62" s="115" t="s">
        <v>12</v>
      </c>
      <c r="E62" s="113">
        <v>1133.3420000000001</v>
      </c>
      <c r="F62" s="113">
        <v>128.845</v>
      </c>
      <c r="G62" s="113">
        <f t="shared" si="0"/>
        <v>1262.1870000000001</v>
      </c>
      <c r="H62" s="113">
        <f t="shared" si="1"/>
        <v>1388.4057000000003</v>
      </c>
      <c r="I62" s="116">
        <f>I61+250</f>
        <v>45250</v>
      </c>
      <c r="J62" s="125">
        <f t="shared" si="3"/>
        <v>57113961.750000007</v>
      </c>
      <c r="K62" s="126">
        <f t="shared" si="4"/>
        <v>62825358</v>
      </c>
      <c r="L62" s="127">
        <f t="shared" si="5"/>
        <v>131000</v>
      </c>
      <c r="M62" s="128">
        <f t="shared" si="6"/>
        <v>450957.5</v>
      </c>
    </row>
    <row r="63" spans="1:18" x14ac:dyDescent="0.25">
      <c r="A63" s="112">
        <v>62</v>
      </c>
      <c r="B63" s="117">
        <v>1702</v>
      </c>
      <c r="C63" s="114">
        <v>17</v>
      </c>
      <c r="D63" s="115" t="s">
        <v>18</v>
      </c>
      <c r="E63" s="113">
        <v>1996.83</v>
      </c>
      <c r="F63" s="113">
        <v>254.67599999999999</v>
      </c>
      <c r="G63" s="113">
        <f t="shared" si="0"/>
        <v>2251.5059999999999</v>
      </c>
      <c r="H63" s="113">
        <f t="shared" si="1"/>
        <v>2476.6566000000003</v>
      </c>
      <c r="I63" s="116">
        <f>I62</f>
        <v>45250</v>
      </c>
      <c r="J63" s="125">
        <f t="shared" si="3"/>
        <v>101880646.5</v>
      </c>
      <c r="K63" s="126">
        <f t="shared" si="4"/>
        <v>112068711</v>
      </c>
      <c r="L63" s="127">
        <f t="shared" si="5"/>
        <v>233500</v>
      </c>
      <c r="M63" s="128">
        <f t="shared" si="6"/>
        <v>891366</v>
      </c>
    </row>
    <row r="64" spans="1:18" x14ac:dyDescent="0.25">
      <c r="A64" s="112">
        <v>63</v>
      </c>
      <c r="B64" s="117">
        <v>1703</v>
      </c>
      <c r="C64" s="117">
        <v>17</v>
      </c>
      <c r="D64" s="115" t="s">
        <v>12</v>
      </c>
      <c r="E64" s="113">
        <v>1298.68</v>
      </c>
      <c r="F64" s="113">
        <v>146.18</v>
      </c>
      <c r="G64" s="113">
        <f t="shared" si="0"/>
        <v>1444.8600000000001</v>
      </c>
      <c r="H64" s="113">
        <f t="shared" si="1"/>
        <v>1589.3460000000002</v>
      </c>
      <c r="I64" s="116">
        <f>I63</f>
        <v>45250</v>
      </c>
      <c r="J64" s="125">
        <f t="shared" si="3"/>
        <v>65379915.000000007</v>
      </c>
      <c r="K64" s="126">
        <f t="shared" si="4"/>
        <v>71917907</v>
      </c>
      <c r="L64" s="127">
        <f t="shared" si="5"/>
        <v>150000</v>
      </c>
      <c r="M64" s="128">
        <f t="shared" si="6"/>
        <v>511630</v>
      </c>
    </row>
    <row r="65" spans="1:13" x14ac:dyDescent="0.25">
      <c r="A65" s="112">
        <v>64</v>
      </c>
      <c r="B65" s="117">
        <v>1704</v>
      </c>
      <c r="C65" s="117">
        <v>17</v>
      </c>
      <c r="D65" s="115" t="s">
        <v>19</v>
      </c>
      <c r="E65" s="113">
        <v>1737.9549999999999</v>
      </c>
      <c r="F65" s="113">
        <v>167.16499999999999</v>
      </c>
      <c r="G65" s="113">
        <f t="shared" si="0"/>
        <v>1905.12</v>
      </c>
      <c r="H65" s="113">
        <f t="shared" si="1"/>
        <v>2095.6320000000001</v>
      </c>
      <c r="I65" s="116">
        <f>I64</f>
        <v>45250</v>
      </c>
      <c r="J65" s="125">
        <f t="shared" si="3"/>
        <v>86206680</v>
      </c>
      <c r="K65" s="126">
        <f t="shared" si="4"/>
        <v>94827348</v>
      </c>
      <c r="L65" s="127">
        <f t="shared" si="5"/>
        <v>197500</v>
      </c>
      <c r="M65" s="128">
        <f t="shared" si="6"/>
        <v>585077.5</v>
      </c>
    </row>
    <row r="66" spans="1:13" x14ac:dyDescent="0.25">
      <c r="A66" s="112">
        <v>65</v>
      </c>
      <c r="B66" s="117">
        <v>1801</v>
      </c>
      <c r="C66" s="117">
        <v>18</v>
      </c>
      <c r="D66" s="115" t="s">
        <v>12</v>
      </c>
      <c r="E66" s="113">
        <v>1133.3420000000001</v>
      </c>
      <c r="F66" s="113">
        <v>128.845</v>
      </c>
      <c r="G66" s="113">
        <f t="shared" si="0"/>
        <v>1262.1870000000001</v>
      </c>
      <c r="H66" s="113">
        <f t="shared" si="1"/>
        <v>1388.4057000000003</v>
      </c>
      <c r="I66" s="116">
        <f>I65+250</f>
        <v>45500</v>
      </c>
      <c r="J66" s="125">
        <f t="shared" si="3"/>
        <v>57429508.500000007</v>
      </c>
      <c r="K66" s="126">
        <f t="shared" si="4"/>
        <v>63172459</v>
      </c>
      <c r="L66" s="127">
        <f t="shared" si="5"/>
        <v>131500</v>
      </c>
      <c r="M66" s="128">
        <f t="shared" si="6"/>
        <v>450957.5</v>
      </c>
    </row>
    <row r="67" spans="1:13" x14ac:dyDescent="0.25">
      <c r="A67" s="112">
        <v>66</v>
      </c>
      <c r="B67" s="113">
        <v>1802</v>
      </c>
      <c r="C67" s="117">
        <v>18</v>
      </c>
      <c r="D67" s="115" t="s">
        <v>18</v>
      </c>
      <c r="E67" s="113">
        <v>1996.83</v>
      </c>
      <c r="F67" s="113">
        <v>254.67599999999999</v>
      </c>
      <c r="G67" s="113">
        <f t="shared" ref="G67:G130" si="7">E67+F67</f>
        <v>2251.5059999999999</v>
      </c>
      <c r="H67" s="113">
        <f t="shared" ref="H67:H130" si="8">G67*1.1</f>
        <v>2476.6566000000003</v>
      </c>
      <c r="I67" s="116">
        <f>I66</f>
        <v>45500</v>
      </c>
      <c r="J67" s="125">
        <f t="shared" ref="J67:J130" si="9">G67*I67</f>
        <v>102443523</v>
      </c>
      <c r="K67" s="126">
        <f t="shared" ref="K67:K130" si="10">ROUND(J67*1.1,0)</f>
        <v>112687875</v>
      </c>
      <c r="L67" s="127">
        <f t="shared" ref="L67:L130" si="11">MROUND((K67*0.025/12),500)</f>
        <v>235000</v>
      </c>
      <c r="M67" s="128">
        <f t="shared" ref="M67:M130" si="12">F67*3500</f>
        <v>891366</v>
      </c>
    </row>
    <row r="68" spans="1:13" x14ac:dyDescent="0.25">
      <c r="A68" s="112">
        <v>67</v>
      </c>
      <c r="B68" s="113">
        <v>1803</v>
      </c>
      <c r="C68" s="117">
        <v>18</v>
      </c>
      <c r="D68" s="115" t="s">
        <v>12</v>
      </c>
      <c r="E68" s="113">
        <v>1298.68</v>
      </c>
      <c r="F68" s="113">
        <v>146.18</v>
      </c>
      <c r="G68" s="113">
        <f t="shared" si="7"/>
        <v>1444.8600000000001</v>
      </c>
      <c r="H68" s="113">
        <f t="shared" si="8"/>
        <v>1589.3460000000002</v>
      </c>
      <c r="I68" s="116">
        <f>I67</f>
        <v>45500</v>
      </c>
      <c r="J68" s="125">
        <f t="shared" si="9"/>
        <v>65741130.000000007</v>
      </c>
      <c r="K68" s="126">
        <f t="shared" si="10"/>
        <v>72315243</v>
      </c>
      <c r="L68" s="127">
        <f t="shared" si="11"/>
        <v>150500</v>
      </c>
      <c r="M68" s="128">
        <f t="shared" si="12"/>
        <v>511630</v>
      </c>
    </row>
    <row r="69" spans="1:13" x14ac:dyDescent="0.25">
      <c r="A69" s="112">
        <v>68</v>
      </c>
      <c r="B69" s="113">
        <v>1804</v>
      </c>
      <c r="C69" s="117">
        <v>18</v>
      </c>
      <c r="D69" s="115" t="s">
        <v>19</v>
      </c>
      <c r="E69" s="113">
        <v>1737.9549999999999</v>
      </c>
      <c r="F69" s="113">
        <v>167.16499999999999</v>
      </c>
      <c r="G69" s="113">
        <f t="shared" si="7"/>
        <v>1905.12</v>
      </c>
      <c r="H69" s="113">
        <f t="shared" si="8"/>
        <v>2095.6320000000001</v>
      </c>
      <c r="I69" s="116">
        <f>I68</f>
        <v>45500</v>
      </c>
      <c r="J69" s="125">
        <f t="shared" si="9"/>
        <v>86682960</v>
      </c>
      <c r="K69" s="126">
        <f t="shared" si="10"/>
        <v>95351256</v>
      </c>
      <c r="L69" s="127">
        <f t="shared" si="11"/>
        <v>198500</v>
      </c>
      <c r="M69" s="128">
        <f t="shared" si="12"/>
        <v>585077.5</v>
      </c>
    </row>
    <row r="70" spans="1:13" x14ac:dyDescent="0.25">
      <c r="A70" s="112">
        <v>69</v>
      </c>
      <c r="B70" s="113">
        <v>1901</v>
      </c>
      <c r="C70" s="117">
        <v>19</v>
      </c>
      <c r="D70" s="115" t="s">
        <v>12</v>
      </c>
      <c r="E70" s="113">
        <v>1133.3420000000001</v>
      </c>
      <c r="F70" s="113">
        <v>128.845</v>
      </c>
      <c r="G70" s="113">
        <f t="shared" si="7"/>
        <v>1262.1870000000001</v>
      </c>
      <c r="H70" s="113">
        <f t="shared" si="8"/>
        <v>1388.4057000000003</v>
      </c>
      <c r="I70" s="116">
        <f>I69+250</f>
        <v>45750</v>
      </c>
      <c r="J70" s="125">
        <f t="shared" si="9"/>
        <v>57745055.250000007</v>
      </c>
      <c r="K70" s="126">
        <f t="shared" si="10"/>
        <v>63519561</v>
      </c>
      <c r="L70" s="127">
        <f t="shared" si="11"/>
        <v>132500</v>
      </c>
      <c r="M70" s="128">
        <f t="shared" si="12"/>
        <v>450957.5</v>
      </c>
    </row>
    <row r="71" spans="1:13" x14ac:dyDescent="0.25">
      <c r="A71" s="112">
        <v>70</v>
      </c>
      <c r="B71" s="113">
        <v>1902</v>
      </c>
      <c r="C71" s="117">
        <v>19</v>
      </c>
      <c r="D71" s="115" t="s">
        <v>18</v>
      </c>
      <c r="E71" s="113">
        <v>1996.83</v>
      </c>
      <c r="F71" s="113">
        <v>254.67599999999999</v>
      </c>
      <c r="G71" s="113">
        <f t="shared" si="7"/>
        <v>2251.5059999999999</v>
      </c>
      <c r="H71" s="113">
        <f t="shared" si="8"/>
        <v>2476.6566000000003</v>
      </c>
      <c r="I71" s="116">
        <f>I70</f>
        <v>45750</v>
      </c>
      <c r="J71" s="125">
        <f t="shared" si="9"/>
        <v>103006399.5</v>
      </c>
      <c r="K71" s="126">
        <f t="shared" si="10"/>
        <v>113307039</v>
      </c>
      <c r="L71" s="127">
        <f t="shared" si="11"/>
        <v>236000</v>
      </c>
      <c r="M71" s="128">
        <f t="shared" si="12"/>
        <v>891366</v>
      </c>
    </row>
    <row r="72" spans="1:13" x14ac:dyDescent="0.25">
      <c r="A72" s="112">
        <v>71</v>
      </c>
      <c r="B72" s="113">
        <v>1903</v>
      </c>
      <c r="C72" s="113">
        <v>19</v>
      </c>
      <c r="D72" s="115" t="s">
        <v>12</v>
      </c>
      <c r="E72" s="113">
        <v>1298.68</v>
      </c>
      <c r="F72" s="113">
        <v>146.18</v>
      </c>
      <c r="G72" s="113">
        <f t="shared" si="7"/>
        <v>1444.8600000000001</v>
      </c>
      <c r="H72" s="113">
        <f t="shared" si="8"/>
        <v>1589.3460000000002</v>
      </c>
      <c r="I72" s="116">
        <f>I71</f>
        <v>45750</v>
      </c>
      <c r="J72" s="125">
        <f t="shared" si="9"/>
        <v>66102345.000000007</v>
      </c>
      <c r="K72" s="126">
        <f t="shared" si="10"/>
        <v>72712580</v>
      </c>
      <c r="L72" s="127">
        <f t="shared" si="11"/>
        <v>151500</v>
      </c>
      <c r="M72" s="128">
        <f t="shared" si="12"/>
        <v>511630</v>
      </c>
    </row>
    <row r="73" spans="1:13" x14ac:dyDescent="0.25">
      <c r="A73" s="112">
        <v>72</v>
      </c>
      <c r="B73" s="113">
        <v>1904</v>
      </c>
      <c r="C73" s="113">
        <v>19</v>
      </c>
      <c r="D73" s="115" t="s">
        <v>19</v>
      </c>
      <c r="E73" s="113">
        <v>1737.9549999999999</v>
      </c>
      <c r="F73" s="113">
        <v>167.16499999999999</v>
      </c>
      <c r="G73" s="113">
        <f t="shared" si="7"/>
        <v>1905.12</v>
      </c>
      <c r="H73" s="113">
        <f t="shared" si="8"/>
        <v>2095.6320000000001</v>
      </c>
      <c r="I73" s="116">
        <f>I72</f>
        <v>45750</v>
      </c>
      <c r="J73" s="125">
        <f t="shared" si="9"/>
        <v>87159240</v>
      </c>
      <c r="K73" s="126">
        <f t="shared" si="10"/>
        <v>95875164</v>
      </c>
      <c r="L73" s="127">
        <f t="shared" si="11"/>
        <v>199500</v>
      </c>
      <c r="M73" s="128">
        <f t="shared" si="12"/>
        <v>585077.5</v>
      </c>
    </row>
    <row r="74" spans="1:13" x14ac:dyDescent="0.25">
      <c r="A74" s="112">
        <v>73</v>
      </c>
      <c r="B74" s="113">
        <v>2001</v>
      </c>
      <c r="C74" s="113">
        <v>20</v>
      </c>
      <c r="D74" s="115" t="s">
        <v>12</v>
      </c>
      <c r="E74" s="113">
        <v>1133.3420000000001</v>
      </c>
      <c r="F74" s="113">
        <v>128.845</v>
      </c>
      <c r="G74" s="113">
        <f t="shared" si="7"/>
        <v>1262.1870000000001</v>
      </c>
      <c r="H74" s="113">
        <f t="shared" si="8"/>
        <v>1388.4057000000003</v>
      </c>
      <c r="I74" s="116">
        <f>I73+250</f>
        <v>46000</v>
      </c>
      <c r="J74" s="125">
        <f t="shared" si="9"/>
        <v>58060602.000000007</v>
      </c>
      <c r="K74" s="126">
        <f t="shared" si="10"/>
        <v>63866662</v>
      </c>
      <c r="L74" s="127">
        <f t="shared" si="11"/>
        <v>133000</v>
      </c>
      <c r="M74" s="128">
        <f t="shared" si="12"/>
        <v>450957.5</v>
      </c>
    </row>
    <row r="75" spans="1:13" x14ac:dyDescent="0.25">
      <c r="A75" s="112">
        <v>74</v>
      </c>
      <c r="B75" s="113">
        <v>2002</v>
      </c>
      <c r="C75" s="113">
        <v>20</v>
      </c>
      <c r="D75" s="115" t="s">
        <v>18</v>
      </c>
      <c r="E75" s="113">
        <v>1996.83</v>
      </c>
      <c r="F75" s="113">
        <v>254.67599999999999</v>
      </c>
      <c r="G75" s="113">
        <f t="shared" si="7"/>
        <v>2251.5059999999999</v>
      </c>
      <c r="H75" s="113">
        <f t="shared" si="8"/>
        <v>2476.6566000000003</v>
      </c>
      <c r="I75" s="116">
        <f>I74</f>
        <v>46000</v>
      </c>
      <c r="J75" s="125">
        <f t="shared" si="9"/>
        <v>103569276</v>
      </c>
      <c r="K75" s="126">
        <f t="shared" si="10"/>
        <v>113926204</v>
      </c>
      <c r="L75" s="127">
        <f t="shared" si="11"/>
        <v>237500</v>
      </c>
      <c r="M75" s="128">
        <f t="shared" si="12"/>
        <v>891366</v>
      </c>
    </row>
    <row r="76" spans="1:13" x14ac:dyDescent="0.25">
      <c r="A76" s="112">
        <v>75</v>
      </c>
      <c r="B76" s="113">
        <v>2003</v>
      </c>
      <c r="C76" s="113">
        <v>20</v>
      </c>
      <c r="D76" s="115" t="s">
        <v>12</v>
      </c>
      <c r="E76" s="113">
        <v>1298.68</v>
      </c>
      <c r="F76" s="113">
        <v>146.18</v>
      </c>
      <c r="G76" s="113">
        <f t="shared" si="7"/>
        <v>1444.8600000000001</v>
      </c>
      <c r="H76" s="113">
        <f t="shared" si="8"/>
        <v>1589.3460000000002</v>
      </c>
      <c r="I76" s="116">
        <f>I75</f>
        <v>46000</v>
      </c>
      <c r="J76" s="125">
        <f t="shared" si="9"/>
        <v>66463560.000000007</v>
      </c>
      <c r="K76" s="126">
        <f t="shared" si="10"/>
        <v>73109916</v>
      </c>
      <c r="L76" s="127">
        <f t="shared" si="11"/>
        <v>152500</v>
      </c>
      <c r="M76" s="128">
        <f t="shared" si="12"/>
        <v>511630</v>
      </c>
    </row>
    <row r="77" spans="1:13" x14ac:dyDescent="0.25">
      <c r="A77" s="112">
        <v>76</v>
      </c>
      <c r="B77" s="113">
        <v>2004</v>
      </c>
      <c r="C77" s="113">
        <v>20</v>
      </c>
      <c r="D77" s="115" t="s">
        <v>19</v>
      </c>
      <c r="E77" s="113">
        <v>1737.9549999999999</v>
      </c>
      <c r="F77" s="113">
        <v>167.16499999999999</v>
      </c>
      <c r="G77" s="113">
        <f t="shared" si="7"/>
        <v>1905.12</v>
      </c>
      <c r="H77" s="113">
        <f t="shared" si="8"/>
        <v>2095.6320000000001</v>
      </c>
      <c r="I77" s="116">
        <f>I76</f>
        <v>46000</v>
      </c>
      <c r="J77" s="125">
        <f t="shared" si="9"/>
        <v>87635520</v>
      </c>
      <c r="K77" s="126">
        <f t="shared" si="10"/>
        <v>96399072</v>
      </c>
      <c r="L77" s="127">
        <f t="shared" si="11"/>
        <v>201000</v>
      </c>
      <c r="M77" s="128">
        <f t="shared" si="12"/>
        <v>585077.5</v>
      </c>
    </row>
    <row r="78" spans="1:13" x14ac:dyDescent="0.25">
      <c r="A78" s="112">
        <v>77</v>
      </c>
      <c r="B78" s="113">
        <v>2101</v>
      </c>
      <c r="C78" s="113">
        <v>21</v>
      </c>
      <c r="D78" s="115" t="s">
        <v>12</v>
      </c>
      <c r="E78" s="113">
        <v>1133.3420000000001</v>
      </c>
      <c r="F78" s="113">
        <v>128.845</v>
      </c>
      <c r="G78" s="113">
        <f t="shared" si="7"/>
        <v>1262.1870000000001</v>
      </c>
      <c r="H78" s="113">
        <f t="shared" si="8"/>
        <v>1388.4057000000003</v>
      </c>
      <c r="I78" s="116">
        <f>I77+250</f>
        <v>46250</v>
      </c>
      <c r="J78" s="125">
        <f t="shared" si="9"/>
        <v>58376148.750000007</v>
      </c>
      <c r="K78" s="126">
        <f t="shared" si="10"/>
        <v>64213764</v>
      </c>
      <c r="L78" s="127">
        <f t="shared" si="11"/>
        <v>134000</v>
      </c>
      <c r="M78" s="128">
        <f t="shared" si="12"/>
        <v>450957.5</v>
      </c>
    </row>
    <row r="79" spans="1:13" x14ac:dyDescent="0.25">
      <c r="A79" s="112">
        <v>78</v>
      </c>
      <c r="B79" s="113">
        <v>2102</v>
      </c>
      <c r="C79" s="113">
        <v>21</v>
      </c>
      <c r="D79" s="115" t="s">
        <v>18</v>
      </c>
      <c r="E79" s="113">
        <v>1996.83</v>
      </c>
      <c r="F79" s="113">
        <v>254.67599999999999</v>
      </c>
      <c r="G79" s="113">
        <f t="shared" si="7"/>
        <v>2251.5059999999999</v>
      </c>
      <c r="H79" s="113">
        <f t="shared" si="8"/>
        <v>2476.6566000000003</v>
      </c>
      <c r="I79" s="116">
        <f>I78</f>
        <v>46250</v>
      </c>
      <c r="J79" s="125">
        <f t="shared" si="9"/>
        <v>104132152.5</v>
      </c>
      <c r="K79" s="126">
        <f t="shared" si="10"/>
        <v>114545368</v>
      </c>
      <c r="L79" s="127">
        <f t="shared" si="11"/>
        <v>238500</v>
      </c>
      <c r="M79" s="128">
        <f t="shared" si="12"/>
        <v>891366</v>
      </c>
    </row>
    <row r="80" spans="1:13" x14ac:dyDescent="0.25">
      <c r="A80" s="112">
        <v>79</v>
      </c>
      <c r="B80" s="113">
        <v>2103</v>
      </c>
      <c r="C80" s="113">
        <v>21</v>
      </c>
      <c r="D80" s="115" t="s">
        <v>12</v>
      </c>
      <c r="E80" s="113">
        <v>1298.68</v>
      </c>
      <c r="F80" s="113">
        <v>146.18</v>
      </c>
      <c r="G80" s="113">
        <f t="shared" si="7"/>
        <v>1444.8600000000001</v>
      </c>
      <c r="H80" s="113">
        <f t="shared" si="8"/>
        <v>1589.3460000000002</v>
      </c>
      <c r="I80" s="116">
        <f>I79</f>
        <v>46250</v>
      </c>
      <c r="J80" s="125">
        <f t="shared" si="9"/>
        <v>66824775.000000007</v>
      </c>
      <c r="K80" s="126">
        <f t="shared" si="10"/>
        <v>73507253</v>
      </c>
      <c r="L80" s="127">
        <f t="shared" si="11"/>
        <v>153000</v>
      </c>
      <c r="M80" s="128">
        <f t="shared" si="12"/>
        <v>511630</v>
      </c>
    </row>
    <row r="81" spans="1:13" x14ac:dyDescent="0.25">
      <c r="A81" s="112">
        <v>80</v>
      </c>
      <c r="B81" s="113">
        <v>2104</v>
      </c>
      <c r="C81" s="113">
        <v>21</v>
      </c>
      <c r="D81" s="115" t="s">
        <v>19</v>
      </c>
      <c r="E81" s="113">
        <v>1737.9549999999999</v>
      </c>
      <c r="F81" s="113">
        <v>167.16499999999999</v>
      </c>
      <c r="G81" s="113">
        <f t="shared" si="7"/>
        <v>1905.12</v>
      </c>
      <c r="H81" s="113">
        <f t="shared" si="8"/>
        <v>2095.6320000000001</v>
      </c>
      <c r="I81" s="116">
        <f>I80</f>
        <v>46250</v>
      </c>
      <c r="J81" s="125">
        <f t="shared" si="9"/>
        <v>88111800</v>
      </c>
      <c r="K81" s="126">
        <f t="shared" si="10"/>
        <v>96922980</v>
      </c>
      <c r="L81" s="127">
        <f t="shared" si="11"/>
        <v>202000</v>
      </c>
      <c r="M81" s="128">
        <f t="shared" si="12"/>
        <v>585077.5</v>
      </c>
    </row>
    <row r="82" spans="1:13" x14ac:dyDescent="0.25">
      <c r="A82" s="112">
        <v>81</v>
      </c>
      <c r="B82" s="117">
        <v>2201</v>
      </c>
      <c r="C82" s="113">
        <v>22</v>
      </c>
      <c r="D82" s="115" t="s">
        <v>12</v>
      </c>
      <c r="E82" s="113">
        <v>1133.3420000000001</v>
      </c>
      <c r="F82" s="113">
        <v>128.845</v>
      </c>
      <c r="G82" s="113">
        <f t="shared" si="7"/>
        <v>1262.1870000000001</v>
      </c>
      <c r="H82" s="113">
        <f t="shared" si="8"/>
        <v>1388.4057000000003</v>
      </c>
      <c r="I82" s="116">
        <f>I81+250</f>
        <v>46500</v>
      </c>
      <c r="J82" s="125">
        <f t="shared" si="9"/>
        <v>58691695.500000007</v>
      </c>
      <c r="K82" s="126">
        <f t="shared" si="10"/>
        <v>64560865</v>
      </c>
      <c r="L82" s="127">
        <f t="shared" si="11"/>
        <v>134500</v>
      </c>
      <c r="M82" s="128">
        <f t="shared" si="12"/>
        <v>450957.5</v>
      </c>
    </row>
    <row r="83" spans="1:13" x14ac:dyDescent="0.25">
      <c r="A83" s="112">
        <v>82</v>
      </c>
      <c r="B83" s="117">
        <v>2203</v>
      </c>
      <c r="C83" s="113">
        <v>22</v>
      </c>
      <c r="D83" s="115" t="s">
        <v>18</v>
      </c>
      <c r="E83" s="113">
        <v>1996.83</v>
      </c>
      <c r="F83" s="113">
        <v>254.67599999999999</v>
      </c>
      <c r="G83" s="113">
        <f t="shared" si="7"/>
        <v>2251.5059999999999</v>
      </c>
      <c r="H83" s="113">
        <f t="shared" si="8"/>
        <v>2476.6566000000003</v>
      </c>
      <c r="I83" s="116">
        <f>I82</f>
        <v>46500</v>
      </c>
      <c r="J83" s="125">
        <f t="shared" si="9"/>
        <v>104695029</v>
      </c>
      <c r="K83" s="126">
        <f t="shared" si="10"/>
        <v>115164532</v>
      </c>
      <c r="L83" s="127">
        <f t="shared" si="11"/>
        <v>240000</v>
      </c>
      <c r="M83" s="128">
        <f t="shared" si="12"/>
        <v>891366</v>
      </c>
    </row>
    <row r="84" spans="1:13" x14ac:dyDescent="0.25">
      <c r="A84" s="112">
        <v>83</v>
      </c>
      <c r="B84" s="117">
        <v>2204</v>
      </c>
      <c r="C84" s="113">
        <v>22</v>
      </c>
      <c r="D84" s="115" t="s">
        <v>12</v>
      </c>
      <c r="E84" s="113">
        <v>1298.68</v>
      </c>
      <c r="F84" s="113">
        <v>146.18</v>
      </c>
      <c r="G84" s="113">
        <f t="shared" si="7"/>
        <v>1444.8600000000001</v>
      </c>
      <c r="H84" s="113">
        <f t="shared" si="8"/>
        <v>1589.3460000000002</v>
      </c>
      <c r="I84" s="116">
        <f>I83</f>
        <v>46500</v>
      </c>
      <c r="J84" s="125">
        <f t="shared" si="9"/>
        <v>67185990</v>
      </c>
      <c r="K84" s="126">
        <f t="shared" si="10"/>
        <v>73904589</v>
      </c>
      <c r="L84" s="127">
        <f t="shared" si="11"/>
        <v>154000</v>
      </c>
      <c r="M84" s="128">
        <f t="shared" si="12"/>
        <v>511630</v>
      </c>
    </row>
    <row r="85" spans="1:13" x14ac:dyDescent="0.25">
      <c r="A85" s="112">
        <v>84</v>
      </c>
      <c r="B85" s="117">
        <v>2301</v>
      </c>
      <c r="C85" s="113">
        <v>23</v>
      </c>
      <c r="D85" s="115" t="s">
        <v>12</v>
      </c>
      <c r="E85" s="113">
        <v>1133.3420000000001</v>
      </c>
      <c r="F85" s="113">
        <v>128.845</v>
      </c>
      <c r="G85" s="113">
        <f t="shared" si="7"/>
        <v>1262.1870000000001</v>
      </c>
      <c r="H85" s="113">
        <f t="shared" si="8"/>
        <v>1388.4057000000003</v>
      </c>
      <c r="I85" s="116">
        <f>I84+250</f>
        <v>46750</v>
      </c>
      <c r="J85" s="125">
        <f t="shared" si="9"/>
        <v>59007242.250000007</v>
      </c>
      <c r="K85" s="126">
        <f t="shared" si="10"/>
        <v>64907966</v>
      </c>
      <c r="L85" s="127">
        <f t="shared" si="11"/>
        <v>135000</v>
      </c>
      <c r="M85" s="128">
        <f t="shared" si="12"/>
        <v>450957.5</v>
      </c>
    </row>
    <row r="86" spans="1:13" x14ac:dyDescent="0.25">
      <c r="A86" s="112">
        <v>85</v>
      </c>
      <c r="B86" s="117">
        <v>2302</v>
      </c>
      <c r="C86" s="113">
        <v>23</v>
      </c>
      <c r="D86" s="115" t="s">
        <v>18</v>
      </c>
      <c r="E86" s="113">
        <v>1996.83</v>
      </c>
      <c r="F86" s="113">
        <v>254.67599999999999</v>
      </c>
      <c r="G86" s="113">
        <f t="shared" si="7"/>
        <v>2251.5059999999999</v>
      </c>
      <c r="H86" s="113">
        <f t="shared" si="8"/>
        <v>2476.6566000000003</v>
      </c>
      <c r="I86" s="116">
        <f>I85</f>
        <v>46750</v>
      </c>
      <c r="J86" s="125">
        <f t="shared" si="9"/>
        <v>105257905.5</v>
      </c>
      <c r="K86" s="126">
        <f t="shared" si="10"/>
        <v>115783696</v>
      </c>
      <c r="L86" s="127">
        <f t="shared" si="11"/>
        <v>241000</v>
      </c>
      <c r="M86" s="128">
        <f t="shared" si="12"/>
        <v>891366</v>
      </c>
    </row>
    <row r="87" spans="1:13" x14ac:dyDescent="0.25">
      <c r="A87" s="112">
        <v>86</v>
      </c>
      <c r="B87" s="117">
        <v>2303</v>
      </c>
      <c r="C87" s="117">
        <v>23</v>
      </c>
      <c r="D87" s="115" t="s">
        <v>12</v>
      </c>
      <c r="E87" s="113">
        <v>1298.68</v>
      </c>
      <c r="F87" s="113">
        <v>146.18</v>
      </c>
      <c r="G87" s="113">
        <f t="shared" si="7"/>
        <v>1444.8600000000001</v>
      </c>
      <c r="H87" s="113">
        <f t="shared" si="8"/>
        <v>1589.3460000000002</v>
      </c>
      <c r="I87" s="116">
        <f>I86</f>
        <v>46750</v>
      </c>
      <c r="J87" s="125">
        <f t="shared" si="9"/>
        <v>67547205</v>
      </c>
      <c r="K87" s="126">
        <f t="shared" si="10"/>
        <v>74301926</v>
      </c>
      <c r="L87" s="127">
        <f t="shared" si="11"/>
        <v>155000</v>
      </c>
      <c r="M87" s="128">
        <f t="shared" si="12"/>
        <v>511630</v>
      </c>
    </row>
    <row r="88" spans="1:13" x14ac:dyDescent="0.25">
      <c r="A88" s="112">
        <v>87</v>
      </c>
      <c r="B88" s="117">
        <v>2304</v>
      </c>
      <c r="C88" s="117">
        <v>23</v>
      </c>
      <c r="D88" s="115" t="s">
        <v>19</v>
      </c>
      <c r="E88" s="113">
        <v>1737.9549999999999</v>
      </c>
      <c r="F88" s="113">
        <v>167.16499999999999</v>
      </c>
      <c r="G88" s="113">
        <f t="shared" si="7"/>
        <v>1905.12</v>
      </c>
      <c r="H88" s="113">
        <f t="shared" si="8"/>
        <v>2095.6320000000001</v>
      </c>
      <c r="I88" s="116">
        <f>I87</f>
        <v>46750</v>
      </c>
      <c r="J88" s="125">
        <f t="shared" si="9"/>
        <v>89064360</v>
      </c>
      <c r="K88" s="126">
        <f t="shared" si="10"/>
        <v>97970796</v>
      </c>
      <c r="L88" s="127">
        <f t="shared" si="11"/>
        <v>204000</v>
      </c>
      <c r="M88" s="128">
        <f t="shared" si="12"/>
        <v>585077.5</v>
      </c>
    </row>
    <row r="89" spans="1:13" x14ac:dyDescent="0.25">
      <c r="A89" s="112">
        <v>88</v>
      </c>
      <c r="B89" s="117">
        <v>2401</v>
      </c>
      <c r="C89" s="117">
        <v>24</v>
      </c>
      <c r="D89" s="115" t="s">
        <v>12</v>
      </c>
      <c r="E89" s="113">
        <v>1133.3420000000001</v>
      </c>
      <c r="F89" s="113">
        <v>128.845</v>
      </c>
      <c r="G89" s="113">
        <f t="shared" si="7"/>
        <v>1262.1870000000001</v>
      </c>
      <c r="H89" s="113">
        <f t="shared" si="8"/>
        <v>1388.4057000000003</v>
      </c>
      <c r="I89" s="116">
        <f>I88+250</f>
        <v>47000</v>
      </c>
      <c r="J89" s="125">
        <f t="shared" si="9"/>
        <v>59322789.000000007</v>
      </c>
      <c r="K89" s="126">
        <f t="shared" si="10"/>
        <v>65255068</v>
      </c>
      <c r="L89" s="127">
        <f t="shared" si="11"/>
        <v>136000</v>
      </c>
      <c r="M89" s="128">
        <f t="shared" si="12"/>
        <v>450957.5</v>
      </c>
    </row>
    <row r="90" spans="1:13" x14ac:dyDescent="0.25">
      <c r="A90" s="112">
        <v>89</v>
      </c>
      <c r="B90" s="117">
        <v>2402</v>
      </c>
      <c r="C90" s="117">
        <v>24</v>
      </c>
      <c r="D90" s="115" t="s">
        <v>18</v>
      </c>
      <c r="E90" s="113">
        <v>1996.83</v>
      </c>
      <c r="F90" s="113">
        <v>254.67599999999999</v>
      </c>
      <c r="G90" s="113">
        <f t="shared" si="7"/>
        <v>2251.5059999999999</v>
      </c>
      <c r="H90" s="113">
        <f t="shared" si="8"/>
        <v>2476.6566000000003</v>
      </c>
      <c r="I90" s="116">
        <f>I89</f>
        <v>47000</v>
      </c>
      <c r="J90" s="125">
        <f t="shared" si="9"/>
        <v>105820782</v>
      </c>
      <c r="K90" s="126">
        <f t="shared" si="10"/>
        <v>116402860</v>
      </c>
      <c r="L90" s="127">
        <f t="shared" si="11"/>
        <v>242500</v>
      </c>
      <c r="M90" s="128">
        <f t="shared" si="12"/>
        <v>891366</v>
      </c>
    </row>
    <row r="91" spans="1:13" x14ac:dyDescent="0.25">
      <c r="A91" s="112">
        <v>90</v>
      </c>
      <c r="B91" s="117">
        <v>2403</v>
      </c>
      <c r="C91" s="117">
        <v>24</v>
      </c>
      <c r="D91" s="115" t="s">
        <v>12</v>
      </c>
      <c r="E91" s="113">
        <v>1298.68</v>
      </c>
      <c r="F91" s="113">
        <v>146.18</v>
      </c>
      <c r="G91" s="113">
        <f t="shared" si="7"/>
        <v>1444.8600000000001</v>
      </c>
      <c r="H91" s="113">
        <f t="shared" si="8"/>
        <v>1589.3460000000002</v>
      </c>
      <c r="I91" s="116">
        <f>I90</f>
        <v>47000</v>
      </c>
      <c r="J91" s="125">
        <f t="shared" si="9"/>
        <v>67908420</v>
      </c>
      <c r="K91" s="126">
        <f t="shared" si="10"/>
        <v>74699262</v>
      </c>
      <c r="L91" s="127">
        <f t="shared" si="11"/>
        <v>155500</v>
      </c>
      <c r="M91" s="128">
        <f t="shared" si="12"/>
        <v>511630</v>
      </c>
    </row>
    <row r="92" spans="1:13" x14ac:dyDescent="0.25">
      <c r="A92" s="112">
        <v>91</v>
      </c>
      <c r="B92" s="117">
        <v>2404</v>
      </c>
      <c r="C92" s="117">
        <v>24</v>
      </c>
      <c r="D92" s="115" t="s">
        <v>19</v>
      </c>
      <c r="E92" s="113">
        <v>1737.9549999999999</v>
      </c>
      <c r="F92" s="113">
        <v>167.16499999999999</v>
      </c>
      <c r="G92" s="113">
        <f t="shared" si="7"/>
        <v>1905.12</v>
      </c>
      <c r="H92" s="113">
        <f t="shared" si="8"/>
        <v>2095.6320000000001</v>
      </c>
      <c r="I92" s="116">
        <f>I91</f>
        <v>47000</v>
      </c>
      <c r="J92" s="125">
        <f t="shared" si="9"/>
        <v>89540640</v>
      </c>
      <c r="K92" s="126">
        <f t="shared" si="10"/>
        <v>98494704</v>
      </c>
      <c r="L92" s="127">
        <f t="shared" si="11"/>
        <v>205000</v>
      </c>
      <c r="M92" s="128">
        <f t="shared" si="12"/>
        <v>585077.5</v>
      </c>
    </row>
    <row r="93" spans="1:13" x14ac:dyDescent="0.25">
      <c r="A93" s="112">
        <v>92</v>
      </c>
      <c r="B93" s="117">
        <v>2501</v>
      </c>
      <c r="C93" s="117">
        <v>25</v>
      </c>
      <c r="D93" s="115" t="s">
        <v>12</v>
      </c>
      <c r="E93" s="113">
        <v>1133.3420000000001</v>
      </c>
      <c r="F93" s="113">
        <v>128.845</v>
      </c>
      <c r="G93" s="113">
        <f t="shared" si="7"/>
        <v>1262.1870000000001</v>
      </c>
      <c r="H93" s="113">
        <f t="shared" si="8"/>
        <v>1388.4057000000003</v>
      </c>
      <c r="I93" s="116">
        <f>I92+250</f>
        <v>47250</v>
      </c>
      <c r="J93" s="125">
        <f t="shared" si="9"/>
        <v>59638335.750000007</v>
      </c>
      <c r="K93" s="126">
        <f t="shared" si="10"/>
        <v>65602169</v>
      </c>
      <c r="L93" s="127">
        <f t="shared" si="11"/>
        <v>136500</v>
      </c>
      <c r="M93" s="128">
        <f t="shared" si="12"/>
        <v>450957.5</v>
      </c>
    </row>
    <row r="94" spans="1:13" x14ac:dyDescent="0.25">
      <c r="A94" s="112">
        <v>93</v>
      </c>
      <c r="B94" s="117">
        <v>2502</v>
      </c>
      <c r="C94" s="117">
        <v>25</v>
      </c>
      <c r="D94" s="115" t="s">
        <v>18</v>
      </c>
      <c r="E94" s="113">
        <v>1996.83</v>
      </c>
      <c r="F94" s="113">
        <v>254.67599999999999</v>
      </c>
      <c r="G94" s="113">
        <f t="shared" si="7"/>
        <v>2251.5059999999999</v>
      </c>
      <c r="H94" s="113">
        <f t="shared" si="8"/>
        <v>2476.6566000000003</v>
      </c>
      <c r="I94" s="116">
        <f>I93</f>
        <v>47250</v>
      </c>
      <c r="J94" s="125">
        <f t="shared" si="9"/>
        <v>106383658.5</v>
      </c>
      <c r="K94" s="126">
        <f t="shared" si="10"/>
        <v>117022024</v>
      </c>
      <c r="L94" s="127">
        <f t="shared" si="11"/>
        <v>244000</v>
      </c>
      <c r="M94" s="128">
        <f t="shared" si="12"/>
        <v>891366</v>
      </c>
    </row>
    <row r="95" spans="1:13" x14ac:dyDescent="0.25">
      <c r="A95" s="112">
        <v>94</v>
      </c>
      <c r="B95" s="117">
        <v>2503</v>
      </c>
      <c r="C95" s="117">
        <v>25</v>
      </c>
      <c r="D95" s="115" t="s">
        <v>12</v>
      </c>
      <c r="E95" s="113">
        <v>1298.68</v>
      </c>
      <c r="F95" s="113">
        <v>146.18</v>
      </c>
      <c r="G95" s="113">
        <f t="shared" si="7"/>
        <v>1444.8600000000001</v>
      </c>
      <c r="H95" s="113">
        <f t="shared" si="8"/>
        <v>1589.3460000000002</v>
      </c>
      <c r="I95" s="116">
        <f>I94</f>
        <v>47250</v>
      </c>
      <c r="J95" s="125">
        <f t="shared" si="9"/>
        <v>68269635</v>
      </c>
      <c r="K95" s="126">
        <f t="shared" si="10"/>
        <v>75096599</v>
      </c>
      <c r="L95" s="127">
        <f t="shared" si="11"/>
        <v>156500</v>
      </c>
      <c r="M95" s="128">
        <f t="shared" si="12"/>
        <v>511630</v>
      </c>
    </row>
    <row r="96" spans="1:13" x14ac:dyDescent="0.25">
      <c r="A96" s="112">
        <v>95</v>
      </c>
      <c r="B96" s="117">
        <v>2504</v>
      </c>
      <c r="C96" s="117">
        <v>25</v>
      </c>
      <c r="D96" s="115" t="s">
        <v>19</v>
      </c>
      <c r="E96" s="113">
        <v>1737.9549999999999</v>
      </c>
      <c r="F96" s="113">
        <v>167.16499999999999</v>
      </c>
      <c r="G96" s="113">
        <f t="shared" si="7"/>
        <v>1905.12</v>
      </c>
      <c r="H96" s="113">
        <f t="shared" si="8"/>
        <v>2095.6320000000001</v>
      </c>
      <c r="I96" s="116">
        <f>I95</f>
        <v>47250</v>
      </c>
      <c r="J96" s="125">
        <f t="shared" si="9"/>
        <v>90016920</v>
      </c>
      <c r="K96" s="126">
        <f t="shared" si="10"/>
        <v>99018612</v>
      </c>
      <c r="L96" s="127">
        <f t="shared" si="11"/>
        <v>206500</v>
      </c>
      <c r="M96" s="128">
        <f t="shared" si="12"/>
        <v>585077.5</v>
      </c>
    </row>
    <row r="97" spans="1:13" x14ac:dyDescent="0.25">
      <c r="A97" s="112">
        <v>96</v>
      </c>
      <c r="B97" s="117">
        <v>2601</v>
      </c>
      <c r="C97" s="117">
        <v>26</v>
      </c>
      <c r="D97" s="115" t="s">
        <v>12</v>
      </c>
      <c r="E97" s="113">
        <v>1133.3420000000001</v>
      </c>
      <c r="F97" s="113">
        <v>128.845</v>
      </c>
      <c r="G97" s="113">
        <f t="shared" si="7"/>
        <v>1262.1870000000001</v>
      </c>
      <c r="H97" s="113">
        <f t="shared" si="8"/>
        <v>1388.4057000000003</v>
      </c>
      <c r="I97" s="116">
        <f>I96+250</f>
        <v>47500</v>
      </c>
      <c r="J97" s="125">
        <f t="shared" si="9"/>
        <v>59953882.500000007</v>
      </c>
      <c r="K97" s="126">
        <f t="shared" si="10"/>
        <v>65949271</v>
      </c>
      <c r="L97" s="127">
        <f t="shared" si="11"/>
        <v>137500</v>
      </c>
      <c r="M97" s="128">
        <f t="shared" si="12"/>
        <v>450957.5</v>
      </c>
    </row>
    <row r="98" spans="1:13" x14ac:dyDescent="0.25">
      <c r="A98" s="112">
        <v>97</v>
      </c>
      <c r="B98" s="117">
        <v>2602</v>
      </c>
      <c r="C98" s="117">
        <v>26</v>
      </c>
      <c r="D98" s="115" t="s">
        <v>18</v>
      </c>
      <c r="E98" s="113">
        <v>1996.83</v>
      </c>
      <c r="F98" s="113">
        <v>254.67599999999999</v>
      </c>
      <c r="G98" s="113">
        <f t="shared" si="7"/>
        <v>2251.5059999999999</v>
      </c>
      <c r="H98" s="113">
        <f t="shared" si="8"/>
        <v>2476.6566000000003</v>
      </c>
      <c r="I98" s="116">
        <f>I97</f>
        <v>47500</v>
      </c>
      <c r="J98" s="125">
        <f t="shared" si="9"/>
        <v>106946535</v>
      </c>
      <c r="K98" s="126">
        <f t="shared" si="10"/>
        <v>117641189</v>
      </c>
      <c r="L98" s="127">
        <f t="shared" si="11"/>
        <v>245000</v>
      </c>
      <c r="M98" s="128">
        <f t="shared" si="12"/>
        <v>891366</v>
      </c>
    </row>
    <row r="99" spans="1:13" x14ac:dyDescent="0.25">
      <c r="A99" s="112">
        <v>98</v>
      </c>
      <c r="B99" s="117">
        <v>2603</v>
      </c>
      <c r="C99" s="117">
        <v>26</v>
      </c>
      <c r="D99" s="115" t="s">
        <v>12</v>
      </c>
      <c r="E99" s="113">
        <v>1298.68</v>
      </c>
      <c r="F99" s="113">
        <v>146.18</v>
      </c>
      <c r="G99" s="113">
        <f t="shared" si="7"/>
        <v>1444.8600000000001</v>
      </c>
      <c r="H99" s="113">
        <f t="shared" si="8"/>
        <v>1589.3460000000002</v>
      </c>
      <c r="I99" s="116">
        <f>I98</f>
        <v>47500</v>
      </c>
      <c r="J99" s="125">
        <f t="shared" si="9"/>
        <v>68630850</v>
      </c>
      <c r="K99" s="126">
        <f t="shared" si="10"/>
        <v>75493935</v>
      </c>
      <c r="L99" s="127">
        <f t="shared" si="11"/>
        <v>157500</v>
      </c>
      <c r="M99" s="128">
        <f t="shared" si="12"/>
        <v>511630</v>
      </c>
    </row>
    <row r="100" spans="1:13" x14ac:dyDescent="0.25">
      <c r="A100" s="112">
        <v>99</v>
      </c>
      <c r="B100" s="117">
        <v>2604</v>
      </c>
      <c r="C100" s="117">
        <v>26</v>
      </c>
      <c r="D100" s="115" t="s">
        <v>19</v>
      </c>
      <c r="E100" s="113">
        <v>1737.9549999999999</v>
      </c>
      <c r="F100" s="113">
        <v>167.16499999999999</v>
      </c>
      <c r="G100" s="113">
        <f t="shared" si="7"/>
        <v>1905.12</v>
      </c>
      <c r="H100" s="113">
        <f t="shared" si="8"/>
        <v>2095.6320000000001</v>
      </c>
      <c r="I100" s="116">
        <f>I99</f>
        <v>47500</v>
      </c>
      <c r="J100" s="125">
        <f t="shared" si="9"/>
        <v>90493200</v>
      </c>
      <c r="K100" s="126">
        <f t="shared" si="10"/>
        <v>99542520</v>
      </c>
      <c r="L100" s="127">
        <f t="shared" si="11"/>
        <v>207500</v>
      </c>
      <c r="M100" s="128">
        <f t="shared" si="12"/>
        <v>585077.5</v>
      </c>
    </row>
    <row r="101" spans="1:13" x14ac:dyDescent="0.25">
      <c r="A101" s="112">
        <v>100</v>
      </c>
      <c r="B101" s="117">
        <v>2701</v>
      </c>
      <c r="C101" s="117">
        <v>27</v>
      </c>
      <c r="D101" s="115" t="s">
        <v>12</v>
      </c>
      <c r="E101" s="113">
        <v>1133.3420000000001</v>
      </c>
      <c r="F101" s="113">
        <v>128.845</v>
      </c>
      <c r="G101" s="113">
        <f t="shared" si="7"/>
        <v>1262.1870000000001</v>
      </c>
      <c r="H101" s="113">
        <f t="shared" si="8"/>
        <v>1388.4057000000003</v>
      </c>
      <c r="I101" s="116">
        <f>I100+250</f>
        <v>47750</v>
      </c>
      <c r="J101" s="125">
        <f t="shared" si="9"/>
        <v>60269429.250000007</v>
      </c>
      <c r="K101" s="126">
        <f t="shared" si="10"/>
        <v>66296372</v>
      </c>
      <c r="L101" s="127">
        <f t="shared" si="11"/>
        <v>138000</v>
      </c>
      <c r="M101" s="128">
        <f t="shared" si="12"/>
        <v>450957.5</v>
      </c>
    </row>
    <row r="102" spans="1:13" x14ac:dyDescent="0.25">
      <c r="A102" s="112">
        <v>101</v>
      </c>
      <c r="B102" s="117">
        <v>2702</v>
      </c>
      <c r="C102" s="117">
        <v>27</v>
      </c>
      <c r="D102" s="115" t="s">
        <v>18</v>
      </c>
      <c r="E102" s="113">
        <v>1996.83</v>
      </c>
      <c r="F102" s="113">
        <v>254.67599999999999</v>
      </c>
      <c r="G102" s="113">
        <f t="shared" si="7"/>
        <v>2251.5059999999999</v>
      </c>
      <c r="H102" s="113">
        <f t="shared" si="8"/>
        <v>2476.6566000000003</v>
      </c>
      <c r="I102" s="116">
        <f>I101</f>
        <v>47750</v>
      </c>
      <c r="J102" s="125">
        <f t="shared" si="9"/>
        <v>107509411.5</v>
      </c>
      <c r="K102" s="126">
        <f t="shared" si="10"/>
        <v>118260353</v>
      </c>
      <c r="L102" s="127">
        <f t="shared" si="11"/>
        <v>246500</v>
      </c>
      <c r="M102" s="128">
        <f t="shared" si="12"/>
        <v>891366</v>
      </c>
    </row>
    <row r="103" spans="1:13" x14ac:dyDescent="0.25">
      <c r="A103" s="112">
        <v>102</v>
      </c>
      <c r="B103" s="117">
        <v>2703</v>
      </c>
      <c r="C103" s="117">
        <v>27</v>
      </c>
      <c r="D103" s="115" t="s">
        <v>12</v>
      </c>
      <c r="E103" s="113">
        <v>1298.68</v>
      </c>
      <c r="F103" s="113">
        <v>146.18</v>
      </c>
      <c r="G103" s="113">
        <f t="shared" si="7"/>
        <v>1444.8600000000001</v>
      </c>
      <c r="H103" s="113">
        <f t="shared" si="8"/>
        <v>1589.3460000000002</v>
      </c>
      <c r="I103" s="116">
        <f>I102</f>
        <v>47750</v>
      </c>
      <c r="J103" s="125">
        <f t="shared" si="9"/>
        <v>68992065</v>
      </c>
      <c r="K103" s="126">
        <f t="shared" si="10"/>
        <v>75891272</v>
      </c>
      <c r="L103" s="127">
        <f t="shared" si="11"/>
        <v>158000</v>
      </c>
      <c r="M103" s="128">
        <f t="shared" si="12"/>
        <v>511630</v>
      </c>
    </row>
    <row r="104" spans="1:13" x14ac:dyDescent="0.25">
      <c r="A104" s="112">
        <v>103</v>
      </c>
      <c r="B104" s="117">
        <v>2704</v>
      </c>
      <c r="C104" s="117">
        <v>27</v>
      </c>
      <c r="D104" s="115" t="s">
        <v>19</v>
      </c>
      <c r="E104" s="113">
        <v>1737.9549999999999</v>
      </c>
      <c r="F104" s="113">
        <v>167.16499999999999</v>
      </c>
      <c r="G104" s="113">
        <f t="shared" si="7"/>
        <v>1905.12</v>
      </c>
      <c r="H104" s="113">
        <f t="shared" si="8"/>
        <v>2095.6320000000001</v>
      </c>
      <c r="I104" s="116">
        <f>I103</f>
        <v>47750</v>
      </c>
      <c r="J104" s="125">
        <f t="shared" si="9"/>
        <v>90969480</v>
      </c>
      <c r="K104" s="126">
        <f t="shared" si="10"/>
        <v>100066428</v>
      </c>
      <c r="L104" s="127">
        <f t="shared" si="11"/>
        <v>208500</v>
      </c>
      <c r="M104" s="128">
        <f t="shared" si="12"/>
        <v>585077.5</v>
      </c>
    </row>
    <row r="105" spans="1:13" x14ac:dyDescent="0.25">
      <c r="A105" s="112">
        <v>104</v>
      </c>
      <c r="B105" s="117">
        <v>2801</v>
      </c>
      <c r="C105" s="117">
        <v>28</v>
      </c>
      <c r="D105" s="115" t="s">
        <v>12</v>
      </c>
      <c r="E105" s="113">
        <v>1133.3420000000001</v>
      </c>
      <c r="F105" s="113">
        <v>128.845</v>
      </c>
      <c r="G105" s="113">
        <f t="shared" si="7"/>
        <v>1262.1870000000001</v>
      </c>
      <c r="H105" s="113">
        <f t="shared" si="8"/>
        <v>1388.4057000000003</v>
      </c>
      <c r="I105" s="116">
        <f>I104+250</f>
        <v>48000</v>
      </c>
      <c r="J105" s="125">
        <f t="shared" si="9"/>
        <v>60584976.000000007</v>
      </c>
      <c r="K105" s="126">
        <f t="shared" si="10"/>
        <v>66643474</v>
      </c>
      <c r="L105" s="127">
        <f t="shared" si="11"/>
        <v>139000</v>
      </c>
      <c r="M105" s="128">
        <f t="shared" si="12"/>
        <v>450957.5</v>
      </c>
    </row>
    <row r="106" spans="1:13" x14ac:dyDescent="0.25">
      <c r="A106" s="112">
        <v>105</v>
      </c>
      <c r="B106" s="117">
        <v>2802</v>
      </c>
      <c r="C106" s="117">
        <v>28</v>
      </c>
      <c r="D106" s="115" t="s">
        <v>18</v>
      </c>
      <c r="E106" s="113">
        <v>1996.83</v>
      </c>
      <c r="F106" s="113">
        <v>254.67599999999999</v>
      </c>
      <c r="G106" s="113">
        <f t="shared" si="7"/>
        <v>2251.5059999999999</v>
      </c>
      <c r="H106" s="113">
        <f t="shared" si="8"/>
        <v>2476.6566000000003</v>
      </c>
      <c r="I106" s="116">
        <f>I105</f>
        <v>48000</v>
      </c>
      <c r="J106" s="125">
        <f t="shared" si="9"/>
        <v>108072288</v>
      </c>
      <c r="K106" s="126">
        <f t="shared" si="10"/>
        <v>118879517</v>
      </c>
      <c r="L106" s="127">
        <f t="shared" si="11"/>
        <v>247500</v>
      </c>
      <c r="M106" s="128">
        <f t="shared" si="12"/>
        <v>891366</v>
      </c>
    </row>
    <row r="107" spans="1:13" x14ac:dyDescent="0.25">
      <c r="A107" s="112">
        <v>106</v>
      </c>
      <c r="B107" s="117">
        <v>2803</v>
      </c>
      <c r="C107" s="117">
        <v>28</v>
      </c>
      <c r="D107" s="115" t="s">
        <v>12</v>
      </c>
      <c r="E107" s="113">
        <v>1298.68</v>
      </c>
      <c r="F107" s="113">
        <v>146.18</v>
      </c>
      <c r="G107" s="113">
        <f t="shared" si="7"/>
        <v>1444.8600000000001</v>
      </c>
      <c r="H107" s="113">
        <f t="shared" si="8"/>
        <v>1589.3460000000002</v>
      </c>
      <c r="I107" s="116">
        <f>I106</f>
        <v>48000</v>
      </c>
      <c r="J107" s="125">
        <f t="shared" si="9"/>
        <v>69353280</v>
      </c>
      <c r="K107" s="126">
        <f t="shared" si="10"/>
        <v>76288608</v>
      </c>
      <c r="L107" s="127">
        <f t="shared" si="11"/>
        <v>159000</v>
      </c>
      <c r="M107" s="128">
        <f t="shared" si="12"/>
        <v>511630</v>
      </c>
    </row>
    <row r="108" spans="1:13" x14ac:dyDescent="0.25">
      <c r="A108" s="112">
        <v>107</v>
      </c>
      <c r="B108" s="117">
        <v>2804</v>
      </c>
      <c r="C108" s="117">
        <v>28</v>
      </c>
      <c r="D108" s="115" t="s">
        <v>19</v>
      </c>
      <c r="E108" s="113">
        <v>1737.9549999999999</v>
      </c>
      <c r="F108" s="113">
        <v>167.16499999999999</v>
      </c>
      <c r="G108" s="113">
        <f t="shared" si="7"/>
        <v>1905.12</v>
      </c>
      <c r="H108" s="113">
        <f t="shared" si="8"/>
        <v>2095.6320000000001</v>
      </c>
      <c r="I108" s="116">
        <f>I107</f>
        <v>48000</v>
      </c>
      <c r="J108" s="125">
        <f t="shared" si="9"/>
        <v>91445760</v>
      </c>
      <c r="K108" s="126">
        <f t="shared" si="10"/>
        <v>100590336</v>
      </c>
      <c r="L108" s="127">
        <f t="shared" si="11"/>
        <v>209500</v>
      </c>
      <c r="M108" s="128">
        <f t="shared" si="12"/>
        <v>585077.5</v>
      </c>
    </row>
    <row r="109" spans="1:13" x14ac:dyDescent="0.25">
      <c r="A109" s="112">
        <v>108</v>
      </c>
      <c r="B109" s="117">
        <v>2902</v>
      </c>
      <c r="C109" s="117">
        <v>29</v>
      </c>
      <c r="D109" s="115" t="s">
        <v>18</v>
      </c>
      <c r="E109" s="113">
        <v>1996.83</v>
      </c>
      <c r="F109" s="113">
        <v>254.67599999999999</v>
      </c>
      <c r="G109" s="113">
        <f t="shared" si="7"/>
        <v>2251.5059999999999</v>
      </c>
      <c r="H109" s="113">
        <f t="shared" si="8"/>
        <v>2476.6566000000003</v>
      </c>
      <c r="I109" s="116">
        <f>I108+250</f>
        <v>48250</v>
      </c>
      <c r="J109" s="125">
        <f t="shared" si="9"/>
        <v>108635164.5</v>
      </c>
      <c r="K109" s="126">
        <f t="shared" si="10"/>
        <v>119498681</v>
      </c>
      <c r="L109" s="127">
        <f t="shared" si="11"/>
        <v>249000</v>
      </c>
      <c r="M109" s="128">
        <f t="shared" si="12"/>
        <v>891366</v>
      </c>
    </row>
    <row r="110" spans="1:13" x14ac:dyDescent="0.25">
      <c r="A110" s="112">
        <v>109</v>
      </c>
      <c r="B110" s="117">
        <v>2903</v>
      </c>
      <c r="C110" s="117">
        <v>29</v>
      </c>
      <c r="D110" s="115" t="s">
        <v>12</v>
      </c>
      <c r="E110" s="113">
        <v>1298.68</v>
      </c>
      <c r="F110" s="113">
        <v>146.18</v>
      </c>
      <c r="G110" s="113">
        <f t="shared" si="7"/>
        <v>1444.8600000000001</v>
      </c>
      <c r="H110" s="113">
        <f t="shared" si="8"/>
        <v>1589.3460000000002</v>
      </c>
      <c r="I110" s="116">
        <f>I109</f>
        <v>48250</v>
      </c>
      <c r="J110" s="125">
        <f t="shared" si="9"/>
        <v>69714495</v>
      </c>
      <c r="K110" s="126">
        <f t="shared" si="10"/>
        <v>76685945</v>
      </c>
      <c r="L110" s="127">
        <f t="shared" si="11"/>
        <v>160000</v>
      </c>
      <c r="M110" s="128">
        <f t="shared" si="12"/>
        <v>511630</v>
      </c>
    </row>
    <row r="111" spans="1:13" x14ac:dyDescent="0.25">
      <c r="A111" s="112">
        <v>110</v>
      </c>
      <c r="B111" s="117">
        <v>3001</v>
      </c>
      <c r="C111" s="117">
        <v>30</v>
      </c>
      <c r="D111" s="115" t="s">
        <v>12</v>
      </c>
      <c r="E111" s="113">
        <v>1133.3420000000001</v>
      </c>
      <c r="F111" s="113">
        <v>128.845</v>
      </c>
      <c r="G111" s="113">
        <f t="shared" si="7"/>
        <v>1262.1870000000001</v>
      </c>
      <c r="H111" s="113">
        <f t="shared" si="8"/>
        <v>1388.4057000000003</v>
      </c>
      <c r="I111" s="116">
        <f>I110+250</f>
        <v>48500</v>
      </c>
      <c r="J111" s="125">
        <f t="shared" si="9"/>
        <v>61216069.500000007</v>
      </c>
      <c r="K111" s="126">
        <f t="shared" si="10"/>
        <v>67337676</v>
      </c>
      <c r="L111" s="127">
        <f t="shared" si="11"/>
        <v>140500</v>
      </c>
      <c r="M111" s="128">
        <f t="shared" si="12"/>
        <v>450957.5</v>
      </c>
    </row>
    <row r="112" spans="1:13" x14ac:dyDescent="0.25">
      <c r="A112" s="112">
        <v>111</v>
      </c>
      <c r="B112" s="117">
        <v>3002</v>
      </c>
      <c r="C112" s="117">
        <v>30</v>
      </c>
      <c r="D112" s="115" t="s">
        <v>18</v>
      </c>
      <c r="E112" s="113">
        <v>1996.83</v>
      </c>
      <c r="F112" s="113">
        <v>254.67599999999999</v>
      </c>
      <c r="G112" s="113">
        <f t="shared" si="7"/>
        <v>2251.5059999999999</v>
      </c>
      <c r="H112" s="113">
        <f t="shared" si="8"/>
        <v>2476.6566000000003</v>
      </c>
      <c r="I112" s="116">
        <f>I111</f>
        <v>48500</v>
      </c>
      <c r="J112" s="125">
        <f t="shared" si="9"/>
        <v>109198041</v>
      </c>
      <c r="K112" s="126">
        <f t="shared" si="10"/>
        <v>120117845</v>
      </c>
      <c r="L112" s="127">
        <f t="shared" si="11"/>
        <v>250000</v>
      </c>
      <c r="M112" s="128">
        <f t="shared" si="12"/>
        <v>891366</v>
      </c>
    </row>
    <row r="113" spans="1:13" x14ac:dyDescent="0.25">
      <c r="A113" s="112">
        <v>112</v>
      </c>
      <c r="B113" s="117">
        <v>3003</v>
      </c>
      <c r="C113" s="117">
        <v>30</v>
      </c>
      <c r="D113" s="115" t="s">
        <v>12</v>
      </c>
      <c r="E113" s="113">
        <v>1298.68</v>
      </c>
      <c r="F113" s="113">
        <v>146.18</v>
      </c>
      <c r="G113" s="113">
        <f t="shared" si="7"/>
        <v>1444.8600000000001</v>
      </c>
      <c r="H113" s="113">
        <f t="shared" si="8"/>
        <v>1589.3460000000002</v>
      </c>
      <c r="I113" s="116">
        <f>I112</f>
        <v>48500</v>
      </c>
      <c r="J113" s="125">
        <f t="shared" si="9"/>
        <v>70075710</v>
      </c>
      <c r="K113" s="126">
        <f t="shared" si="10"/>
        <v>77083281</v>
      </c>
      <c r="L113" s="127">
        <f t="shared" si="11"/>
        <v>160500</v>
      </c>
      <c r="M113" s="128">
        <f t="shared" si="12"/>
        <v>511630</v>
      </c>
    </row>
    <row r="114" spans="1:13" x14ac:dyDescent="0.25">
      <c r="A114" s="112">
        <v>113</v>
      </c>
      <c r="B114" s="117">
        <v>3004</v>
      </c>
      <c r="C114" s="117">
        <v>30</v>
      </c>
      <c r="D114" s="115" t="s">
        <v>19</v>
      </c>
      <c r="E114" s="113">
        <v>1737.9549999999999</v>
      </c>
      <c r="F114" s="113">
        <v>167.16499999999999</v>
      </c>
      <c r="G114" s="113">
        <f t="shared" si="7"/>
        <v>1905.12</v>
      </c>
      <c r="H114" s="113">
        <f t="shared" si="8"/>
        <v>2095.6320000000001</v>
      </c>
      <c r="I114" s="116">
        <f>I113</f>
        <v>48500</v>
      </c>
      <c r="J114" s="125">
        <f t="shared" si="9"/>
        <v>92398320</v>
      </c>
      <c r="K114" s="126">
        <f t="shared" si="10"/>
        <v>101638152</v>
      </c>
      <c r="L114" s="127">
        <f t="shared" si="11"/>
        <v>211500</v>
      </c>
      <c r="M114" s="128">
        <f t="shared" si="12"/>
        <v>585077.5</v>
      </c>
    </row>
    <row r="115" spans="1:13" x14ac:dyDescent="0.25">
      <c r="A115" s="112">
        <v>114</v>
      </c>
      <c r="B115" s="117">
        <v>3101</v>
      </c>
      <c r="C115" s="117">
        <v>31</v>
      </c>
      <c r="D115" s="115" t="s">
        <v>12</v>
      </c>
      <c r="E115" s="113">
        <v>1133.3420000000001</v>
      </c>
      <c r="F115" s="113">
        <v>128.845</v>
      </c>
      <c r="G115" s="113">
        <f t="shared" si="7"/>
        <v>1262.1870000000001</v>
      </c>
      <c r="H115" s="113">
        <f t="shared" si="8"/>
        <v>1388.4057000000003</v>
      </c>
      <c r="I115" s="116">
        <f>I114+250</f>
        <v>48750</v>
      </c>
      <c r="J115" s="125">
        <f t="shared" si="9"/>
        <v>61531616.250000007</v>
      </c>
      <c r="K115" s="126">
        <f t="shared" si="10"/>
        <v>67684778</v>
      </c>
      <c r="L115" s="127">
        <f t="shared" si="11"/>
        <v>141000</v>
      </c>
      <c r="M115" s="128">
        <f t="shared" si="12"/>
        <v>450957.5</v>
      </c>
    </row>
    <row r="116" spans="1:13" x14ac:dyDescent="0.25">
      <c r="A116" s="112">
        <v>115</v>
      </c>
      <c r="B116" s="117">
        <v>3102</v>
      </c>
      <c r="C116" s="117">
        <v>31</v>
      </c>
      <c r="D116" s="115" t="s">
        <v>18</v>
      </c>
      <c r="E116" s="113">
        <v>1996.83</v>
      </c>
      <c r="F116" s="113">
        <v>254.67599999999999</v>
      </c>
      <c r="G116" s="113">
        <f t="shared" si="7"/>
        <v>2251.5059999999999</v>
      </c>
      <c r="H116" s="113">
        <f t="shared" si="8"/>
        <v>2476.6566000000003</v>
      </c>
      <c r="I116" s="116">
        <f>I115</f>
        <v>48750</v>
      </c>
      <c r="J116" s="125">
        <f t="shared" si="9"/>
        <v>109760917.5</v>
      </c>
      <c r="K116" s="126">
        <f t="shared" si="10"/>
        <v>120737009</v>
      </c>
      <c r="L116" s="127">
        <f t="shared" si="11"/>
        <v>251500</v>
      </c>
      <c r="M116" s="128">
        <f t="shared" si="12"/>
        <v>891366</v>
      </c>
    </row>
    <row r="117" spans="1:13" x14ac:dyDescent="0.25">
      <c r="A117" s="112">
        <v>116</v>
      </c>
      <c r="B117" s="117">
        <v>3103</v>
      </c>
      <c r="C117" s="117">
        <v>31</v>
      </c>
      <c r="D117" s="115" t="s">
        <v>12</v>
      </c>
      <c r="E117" s="113">
        <v>1298.68</v>
      </c>
      <c r="F117" s="113">
        <v>146.18</v>
      </c>
      <c r="G117" s="113">
        <f t="shared" si="7"/>
        <v>1444.8600000000001</v>
      </c>
      <c r="H117" s="113">
        <f t="shared" si="8"/>
        <v>1589.3460000000002</v>
      </c>
      <c r="I117" s="116">
        <f>I116</f>
        <v>48750</v>
      </c>
      <c r="J117" s="125">
        <f t="shared" si="9"/>
        <v>70436925</v>
      </c>
      <c r="K117" s="126">
        <f t="shared" si="10"/>
        <v>77480618</v>
      </c>
      <c r="L117" s="127">
        <f t="shared" si="11"/>
        <v>161500</v>
      </c>
      <c r="M117" s="128">
        <f t="shared" si="12"/>
        <v>511630</v>
      </c>
    </row>
    <row r="118" spans="1:13" x14ac:dyDescent="0.25">
      <c r="A118" s="112">
        <v>117</v>
      </c>
      <c r="B118" s="117">
        <v>3104</v>
      </c>
      <c r="C118" s="117">
        <v>31</v>
      </c>
      <c r="D118" s="115" t="s">
        <v>19</v>
      </c>
      <c r="E118" s="113">
        <v>1737.9549999999999</v>
      </c>
      <c r="F118" s="113">
        <v>167.16499999999999</v>
      </c>
      <c r="G118" s="113">
        <f t="shared" si="7"/>
        <v>1905.12</v>
      </c>
      <c r="H118" s="113">
        <f t="shared" si="8"/>
        <v>2095.6320000000001</v>
      </c>
      <c r="I118" s="116">
        <f>I117</f>
        <v>48750</v>
      </c>
      <c r="J118" s="125">
        <f t="shared" si="9"/>
        <v>92874600</v>
      </c>
      <c r="K118" s="126">
        <f t="shared" si="10"/>
        <v>102162060</v>
      </c>
      <c r="L118" s="127">
        <f t="shared" si="11"/>
        <v>213000</v>
      </c>
      <c r="M118" s="128">
        <f t="shared" si="12"/>
        <v>585077.5</v>
      </c>
    </row>
    <row r="119" spans="1:13" x14ac:dyDescent="0.25">
      <c r="A119" s="112">
        <v>118</v>
      </c>
      <c r="B119" s="117">
        <v>3201</v>
      </c>
      <c r="C119" s="117">
        <v>32</v>
      </c>
      <c r="D119" s="115" t="s">
        <v>12</v>
      </c>
      <c r="E119" s="113">
        <v>1133.3420000000001</v>
      </c>
      <c r="F119" s="113">
        <v>128.845</v>
      </c>
      <c r="G119" s="113">
        <f t="shared" si="7"/>
        <v>1262.1870000000001</v>
      </c>
      <c r="H119" s="113">
        <f t="shared" si="8"/>
        <v>1388.4057000000003</v>
      </c>
      <c r="I119" s="116">
        <f>I118+250</f>
        <v>49000</v>
      </c>
      <c r="J119" s="125">
        <f t="shared" si="9"/>
        <v>61847163.000000007</v>
      </c>
      <c r="K119" s="126">
        <f t="shared" si="10"/>
        <v>68031879</v>
      </c>
      <c r="L119" s="127">
        <f t="shared" si="11"/>
        <v>141500</v>
      </c>
      <c r="M119" s="128">
        <f t="shared" si="12"/>
        <v>450957.5</v>
      </c>
    </row>
    <row r="120" spans="1:13" x14ac:dyDescent="0.25">
      <c r="A120" s="112">
        <v>119</v>
      </c>
      <c r="B120" s="117">
        <v>3202</v>
      </c>
      <c r="C120" s="117">
        <v>32</v>
      </c>
      <c r="D120" s="115" t="s">
        <v>18</v>
      </c>
      <c r="E120" s="113">
        <v>1996.83</v>
      </c>
      <c r="F120" s="113">
        <v>254.67599999999999</v>
      </c>
      <c r="G120" s="113">
        <f t="shared" si="7"/>
        <v>2251.5059999999999</v>
      </c>
      <c r="H120" s="113">
        <f t="shared" si="8"/>
        <v>2476.6566000000003</v>
      </c>
      <c r="I120" s="116">
        <f>I119</f>
        <v>49000</v>
      </c>
      <c r="J120" s="125">
        <f t="shared" si="9"/>
        <v>110323794</v>
      </c>
      <c r="K120" s="126">
        <f t="shared" si="10"/>
        <v>121356173</v>
      </c>
      <c r="L120" s="127">
        <f t="shared" si="11"/>
        <v>253000</v>
      </c>
      <c r="M120" s="128">
        <f t="shared" si="12"/>
        <v>891366</v>
      </c>
    </row>
    <row r="121" spans="1:13" x14ac:dyDescent="0.25">
      <c r="A121" s="112">
        <v>120</v>
      </c>
      <c r="B121" s="117">
        <v>3203</v>
      </c>
      <c r="C121" s="117">
        <v>32</v>
      </c>
      <c r="D121" s="115" t="s">
        <v>12</v>
      </c>
      <c r="E121" s="113">
        <v>1298.68</v>
      </c>
      <c r="F121" s="113">
        <v>146.18</v>
      </c>
      <c r="G121" s="113">
        <f t="shared" si="7"/>
        <v>1444.8600000000001</v>
      </c>
      <c r="H121" s="113">
        <f t="shared" si="8"/>
        <v>1589.3460000000002</v>
      </c>
      <c r="I121" s="116">
        <f>I120</f>
        <v>49000</v>
      </c>
      <c r="J121" s="125">
        <f t="shared" si="9"/>
        <v>70798140</v>
      </c>
      <c r="K121" s="126">
        <f t="shared" si="10"/>
        <v>77877954</v>
      </c>
      <c r="L121" s="127">
        <f t="shared" si="11"/>
        <v>162000</v>
      </c>
      <c r="M121" s="128">
        <f t="shared" si="12"/>
        <v>511630</v>
      </c>
    </row>
    <row r="122" spans="1:13" x14ac:dyDescent="0.25">
      <c r="A122" s="112">
        <v>121</v>
      </c>
      <c r="B122" s="117">
        <v>3204</v>
      </c>
      <c r="C122" s="117">
        <v>32</v>
      </c>
      <c r="D122" s="115" t="s">
        <v>19</v>
      </c>
      <c r="E122" s="113">
        <v>1737.9549999999999</v>
      </c>
      <c r="F122" s="113">
        <v>167.16499999999999</v>
      </c>
      <c r="G122" s="113">
        <f t="shared" si="7"/>
        <v>1905.12</v>
      </c>
      <c r="H122" s="113">
        <f t="shared" si="8"/>
        <v>2095.6320000000001</v>
      </c>
      <c r="I122" s="116">
        <f>I121</f>
        <v>49000</v>
      </c>
      <c r="J122" s="125">
        <f t="shared" si="9"/>
        <v>93350880</v>
      </c>
      <c r="K122" s="126">
        <f t="shared" si="10"/>
        <v>102685968</v>
      </c>
      <c r="L122" s="127">
        <f t="shared" si="11"/>
        <v>214000</v>
      </c>
      <c r="M122" s="128">
        <f t="shared" si="12"/>
        <v>585077.5</v>
      </c>
    </row>
    <row r="123" spans="1:13" x14ac:dyDescent="0.25">
      <c r="A123" s="112">
        <v>122</v>
      </c>
      <c r="B123" s="117">
        <v>3301</v>
      </c>
      <c r="C123" s="117">
        <v>33</v>
      </c>
      <c r="D123" s="115" t="s">
        <v>12</v>
      </c>
      <c r="E123" s="113">
        <v>1133.3420000000001</v>
      </c>
      <c r="F123" s="113">
        <v>128.845</v>
      </c>
      <c r="G123" s="113">
        <f t="shared" si="7"/>
        <v>1262.1870000000001</v>
      </c>
      <c r="H123" s="113">
        <f t="shared" si="8"/>
        <v>1388.4057000000003</v>
      </c>
      <c r="I123" s="116">
        <f>I122+250</f>
        <v>49250</v>
      </c>
      <c r="J123" s="125">
        <f t="shared" si="9"/>
        <v>62162709.750000007</v>
      </c>
      <c r="K123" s="126">
        <f t="shared" si="10"/>
        <v>68378981</v>
      </c>
      <c r="L123" s="127">
        <f t="shared" si="11"/>
        <v>142500</v>
      </c>
      <c r="M123" s="128">
        <f t="shared" si="12"/>
        <v>450957.5</v>
      </c>
    </row>
    <row r="124" spans="1:13" x14ac:dyDescent="0.25">
      <c r="A124" s="112">
        <v>123</v>
      </c>
      <c r="B124" s="117">
        <v>3302</v>
      </c>
      <c r="C124" s="117">
        <v>33</v>
      </c>
      <c r="D124" s="115" t="s">
        <v>18</v>
      </c>
      <c r="E124" s="113">
        <v>1996.83</v>
      </c>
      <c r="F124" s="113">
        <v>254.67599999999999</v>
      </c>
      <c r="G124" s="113">
        <f t="shared" si="7"/>
        <v>2251.5059999999999</v>
      </c>
      <c r="H124" s="113">
        <f t="shared" si="8"/>
        <v>2476.6566000000003</v>
      </c>
      <c r="I124" s="116">
        <f>I123</f>
        <v>49250</v>
      </c>
      <c r="J124" s="125">
        <f t="shared" si="9"/>
        <v>110886670.5</v>
      </c>
      <c r="K124" s="126">
        <f t="shared" si="10"/>
        <v>121975338</v>
      </c>
      <c r="L124" s="127">
        <f t="shared" si="11"/>
        <v>254000</v>
      </c>
      <c r="M124" s="128">
        <f t="shared" si="12"/>
        <v>891366</v>
      </c>
    </row>
    <row r="125" spans="1:13" x14ac:dyDescent="0.25">
      <c r="A125" s="112">
        <v>124</v>
      </c>
      <c r="B125" s="117">
        <v>3303</v>
      </c>
      <c r="C125" s="117">
        <v>33</v>
      </c>
      <c r="D125" s="115" t="s">
        <v>12</v>
      </c>
      <c r="E125" s="113">
        <v>1298.68</v>
      </c>
      <c r="F125" s="113">
        <v>146.18</v>
      </c>
      <c r="G125" s="113">
        <f t="shared" si="7"/>
        <v>1444.8600000000001</v>
      </c>
      <c r="H125" s="113">
        <f t="shared" si="8"/>
        <v>1589.3460000000002</v>
      </c>
      <c r="I125" s="116">
        <f>I124</f>
        <v>49250</v>
      </c>
      <c r="J125" s="125">
        <f t="shared" si="9"/>
        <v>71159355</v>
      </c>
      <c r="K125" s="126">
        <f t="shared" si="10"/>
        <v>78275291</v>
      </c>
      <c r="L125" s="127">
        <f t="shared" si="11"/>
        <v>163000</v>
      </c>
      <c r="M125" s="128">
        <f t="shared" si="12"/>
        <v>511630</v>
      </c>
    </row>
    <row r="126" spans="1:13" x14ac:dyDescent="0.25">
      <c r="A126" s="112">
        <v>125</v>
      </c>
      <c r="B126" s="117">
        <v>3304</v>
      </c>
      <c r="C126" s="117">
        <v>33</v>
      </c>
      <c r="D126" s="115" t="s">
        <v>19</v>
      </c>
      <c r="E126" s="113">
        <v>1737.9549999999999</v>
      </c>
      <c r="F126" s="113">
        <v>167.16499999999999</v>
      </c>
      <c r="G126" s="113">
        <f t="shared" si="7"/>
        <v>1905.12</v>
      </c>
      <c r="H126" s="113">
        <f t="shared" si="8"/>
        <v>2095.6320000000001</v>
      </c>
      <c r="I126" s="116">
        <f>I125</f>
        <v>49250</v>
      </c>
      <c r="J126" s="125">
        <f t="shared" si="9"/>
        <v>93827160</v>
      </c>
      <c r="K126" s="126">
        <f t="shared" si="10"/>
        <v>103209876</v>
      </c>
      <c r="L126" s="127">
        <f t="shared" si="11"/>
        <v>215000</v>
      </c>
      <c r="M126" s="128">
        <f t="shared" si="12"/>
        <v>585077.5</v>
      </c>
    </row>
    <row r="127" spans="1:13" x14ac:dyDescent="0.25">
      <c r="A127" s="112">
        <v>126</v>
      </c>
      <c r="B127" s="117">
        <v>3401</v>
      </c>
      <c r="C127" s="117">
        <v>34</v>
      </c>
      <c r="D127" s="115" t="s">
        <v>12</v>
      </c>
      <c r="E127" s="113">
        <v>1133.3420000000001</v>
      </c>
      <c r="F127" s="113">
        <v>128.845</v>
      </c>
      <c r="G127" s="113">
        <f t="shared" si="7"/>
        <v>1262.1870000000001</v>
      </c>
      <c r="H127" s="113">
        <f t="shared" si="8"/>
        <v>1388.4057000000003</v>
      </c>
      <c r="I127" s="116">
        <f>I126+250</f>
        <v>49500</v>
      </c>
      <c r="J127" s="125">
        <f t="shared" si="9"/>
        <v>62478256.500000007</v>
      </c>
      <c r="K127" s="126">
        <f t="shared" si="10"/>
        <v>68726082</v>
      </c>
      <c r="L127" s="127">
        <f t="shared" si="11"/>
        <v>143000</v>
      </c>
      <c r="M127" s="128">
        <f t="shared" si="12"/>
        <v>450957.5</v>
      </c>
    </row>
    <row r="128" spans="1:13" x14ac:dyDescent="0.25">
      <c r="A128" s="112">
        <v>127</v>
      </c>
      <c r="B128" s="117">
        <v>3402</v>
      </c>
      <c r="C128" s="117">
        <v>34</v>
      </c>
      <c r="D128" s="115" t="s">
        <v>18</v>
      </c>
      <c r="E128" s="113">
        <v>1996.83</v>
      </c>
      <c r="F128" s="113">
        <v>254.67599999999999</v>
      </c>
      <c r="G128" s="113">
        <f t="shared" si="7"/>
        <v>2251.5059999999999</v>
      </c>
      <c r="H128" s="113">
        <f t="shared" si="8"/>
        <v>2476.6566000000003</v>
      </c>
      <c r="I128" s="116">
        <f>I127</f>
        <v>49500</v>
      </c>
      <c r="J128" s="125">
        <f t="shared" si="9"/>
        <v>111449547</v>
      </c>
      <c r="K128" s="126">
        <f t="shared" si="10"/>
        <v>122594502</v>
      </c>
      <c r="L128" s="127">
        <f t="shared" si="11"/>
        <v>255500</v>
      </c>
      <c r="M128" s="128">
        <f t="shared" si="12"/>
        <v>891366</v>
      </c>
    </row>
    <row r="129" spans="1:18" x14ac:dyDescent="0.25">
      <c r="A129" s="112">
        <v>128</v>
      </c>
      <c r="B129" s="117">
        <v>3403</v>
      </c>
      <c r="C129" s="117">
        <v>34</v>
      </c>
      <c r="D129" s="115" t="s">
        <v>12</v>
      </c>
      <c r="E129" s="113">
        <v>1298.68</v>
      </c>
      <c r="F129" s="113">
        <v>146.18</v>
      </c>
      <c r="G129" s="113">
        <f t="shared" si="7"/>
        <v>1444.8600000000001</v>
      </c>
      <c r="H129" s="113">
        <f t="shared" si="8"/>
        <v>1589.3460000000002</v>
      </c>
      <c r="I129" s="116">
        <f>I128</f>
        <v>49500</v>
      </c>
      <c r="J129" s="125">
        <f t="shared" si="9"/>
        <v>71520570</v>
      </c>
      <c r="K129" s="126">
        <f t="shared" si="10"/>
        <v>78672627</v>
      </c>
      <c r="L129" s="127">
        <f t="shared" si="11"/>
        <v>164000</v>
      </c>
      <c r="M129" s="128">
        <f t="shared" si="12"/>
        <v>511630</v>
      </c>
    </row>
    <row r="130" spans="1:18" x14ac:dyDescent="0.25">
      <c r="A130" s="112">
        <v>129</v>
      </c>
      <c r="B130" s="117">
        <v>3405</v>
      </c>
      <c r="C130" s="117">
        <v>34</v>
      </c>
      <c r="D130" s="115" t="s">
        <v>19</v>
      </c>
      <c r="E130" s="113">
        <v>1737.9549999999999</v>
      </c>
      <c r="F130" s="113">
        <v>167.16499999999999</v>
      </c>
      <c r="G130" s="113">
        <f t="shared" si="7"/>
        <v>1905.12</v>
      </c>
      <c r="H130" s="113">
        <f t="shared" si="8"/>
        <v>2095.6320000000001</v>
      </c>
      <c r="I130" s="116">
        <f>I129</f>
        <v>49500</v>
      </c>
      <c r="J130" s="125">
        <f t="shared" si="9"/>
        <v>94303440</v>
      </c>
      <c r="K130" s="126">
        <f t="shared" si="10"/>
        <v>103733784</v>
      </c>
      <c r="L130" s="127">
        <f t="shared" si="11"/>
        <v>216000</v>
      </c>
      <c r="M130" s="128">
        <f t="shared" si="12"/>
        <v>585077.5</v>
      </c>
    </row>
    <row r="131" spans="1:18" x14ac:dyDescent="0.25">
      <c r="A131" s="112">
        <v>130</v>
      </c>
      <c r="B131" s="117">
        <v>3501</v>
      </c>
      <c r="C131" s="117">
        <v>35</v>
      </c>
      <c r="D131" s="115" t="s">
        <v>12</v>
      </c>
      <c r="E131" s="113">
        <v>1133.3420000000001</v>
      </c>
      <c r="F131" s="113">
        <v>128.845</v>
      </c>
      <c r="G131" s="113">
        <f t="shared" ref="G131:G158" si="13">E131+F131</f>
        <v>1262.1870000000001</v>
      </c>
      <c r="H131" s="113">
        <f t="shared" ref="H131:H158" si="14">G131*1.1</f>
        <v>1388.4057000000003</v>
      </c>
      <c r="I131" s="116">
        <f>I130+250</f>
        <v>49750</v>
      </c>
      <c r="J131" s="125">
        <f t="shared" ref="J131:J158" si="15">G131*I131</f>
        <v>62793803.250000007</v>
      </c>
      <c r="K131" s="126">
        <f t="shared" ref="K131:K158" si="16">ROUND(J131*1.1,0)</f>
        <v>69073184</v>
      </c>
      <c r="L131" s="127">
        <f t="shared" ref="L131:L158" si="17">MROUND((K131*0.025/12),500)</f>
        <v>144000</v>
      </c>
      <c r="M131" s="128">
        <f t="shared" ref="M131:M158" si="18">F131*3500</f>
        <v>450957.5</v>
      </c>
    </row>
    <row r="132" spans="1:18" x14ac:dyDescent="0.25">
      <c r="A132" s="112">
        <v>131</v>
      </c>
      <c r="B132" s="117">
        <v>3502</v>
      </c>
      <c r="C132" s="117">
        <v>35</v>
      </c>
      <c r="D132" s="115" t="s">
        <v>18</v>
      </c>
      <c r="E132" s="113">
        <v>1996.83</v>
      </c>
      <c r="F132" s="113">
        <v>254.67599999999999</v>
      </c>
      <c r="G132" s="113">
        <f t="shared" si="13"/>
        <v>2251.5059999999999</v>
      </c>
      <c r="H132" s="113">
        <f t="shared" si="14"/>
        <v>2476.6566000000003</v>
      </c>
      <c r="I132" s="116">
        <f>I131</f>
        <v>49750</v>
      </c>
      <c r="J132" s="125">
        <f t="shared" si="15"/>
        <v>112012423.5</v>
      </c>
      <c r="K132" s="126">
        <f t="shared" si="16"/>
        <v>123213666</v>
      </c>
      <c r="L132" s="127">
        <f t="shared" si="17"/>
        <v>256500</v>
      </c>
      <c r="M132" s="128">
        <f t="shared" si="18"/>
        <v>891366</v>
      </c>
    </row>
    <row r="133" spans="1:18" x14ac:dyDescent="0.25">
      <c r="A133" s="112">
        <v>132</v>
      </c>
      <c r="B133" s="117">
        <v>3503</v>
      </c>
      <c r="C133" s="117">
        <v>35</v>
      </c>
      <c r="D133" s="115" t="s">
        <v>12</v>
      </c>
      <c r="E133" s="113">
        <v>1298.68</v>
      </c>
      <c r="F133" s="113">
        <v>146.18</v>
      </c>
      <c r="G133" s="113">
        <f t="shared" si="13"/>
        <v>1444.8600000000001</v>
      </c>
      <c r="H133" s="113">
        <f t="shared" si="14"/>
        <v>1589.3460000000002</v>
      </c>
      <c r="I133" s="116">
        <f>I132</f>
        <v>49750</v>
      </c>
      <c r="J133" s="125">
        <f t="shared" si="15"/>
        <v>71881785</v>
      </c>
      <c r="K133" s="126">
        <f t="shared" si="16"/>
        <v>79069964</v>
      </c>
      <c r="L133" s="127">
        <f t="shared" si="17"/>
        <v>164500</v>
      </c>
      <c r="M133" s="128">
        <f t="shared" si="18"/>
        <v>511630</v>
      </c>
    </row>
    <row r="134" spans="1:18" x14ac:dyDescent="0.25">
      <c r="A134" s="112">
        <v>133</v>
      </c>
      <c r="B134" s="117">
        <v>3504</v>
      </c>
      <c r="C134" s="117">
        <v>35</v>
      </c>
      <c r="D134" s="115" t="s">
        <v>19</v>
      </c>
      <c r="E134" s="113">
        <v>1737.9549999999999</v>
      </c>
      <c r="F134" s="113">
        <v>167.16499999999999</v>
      </c>
      <c r="G134" s="113">
        <f t="shared" si="13"/>
        <v>1905.12</v>
      </c>
      <c r="H134" s="113">
        <f t="shared" si="14"/>
        <v>2095.6320000000001</v>
      </c>
      <c r="I134" s="116">
        <f>I133</f>
        <v>49750</v>
      </c>
      <c r="J134" s="125">
        <f t="shared" si="15"/>
        <v>94779720</v>
      </c>
      <c r="K134" s="126">
        <f t="shared" si="16"/>
        <v>104257692</v>
      </c>
      <c r="L134" s="127">
        <f t="shared" si="17"/>
        <v>217000</v>
      </c>
      <c r="M134" s="128">
        <f t="shared" si="18"/>
        <v>585077.5</v>
      </c>
    </row>
    <row r="135" spans="1:18" x14ac:dyDescent="0.25">
      <c r="A135" s="112">
        <v>134</v>
      </c>
      <c r="B135" s="117">
        <v>3601</v>
      </c>
      <c r="C135" s="117">
        <v>36</v>
      </c>
      <c r="D135" s="115" t="s">
        <v>12</v>
      </c>
      <c r="E135" s="113">
        <v>1133.3420000000001</v>
      </c>
      <c r="F135" s="113">
        <v>128.845</v>
      </c>
      <c r="G135" s="113">
        <f t="shared" si="13"/>
        <v>1262.1870000000001</v>
      </c>
      <c r="H135" s="113">
        <f t="shared" si="14"/>
        <v>1388.4057000000003</v>
      </c>
      <c r="I135" s="116">
        <f>I134+250</f>
        <v>50000</v>
      </c>
      <c r="J135" s="125">
        <f t="shared" si="15"/>
        <v>63109350.000000007</v>
      </c>
      <c r="K135" s="126">
        <f t="shared" si="16"/>
        <v>69420285</v>
      </c>
      <c r="L135" s="127">
        <f t="shared" si="17"/>
        <v>144500</v>
      </c>
      <c r="M135" s="128">
        <f t="shared" si="18"/>
        <v>450957.5</v>
      </c>
    </row>
    <row r="136" spans="1:18" x14ac:dyDescent="0.25">
      <c r="A136" s="112">
        <v>135</v>
      </c>
      <c r="B136" s="117">
        <v>3602</v>
      </c>
      <c r="C136" s="117">
        <v>36</v>
      </c>
      <c r="D136" s="115" t="s">
        <v>18</v>
      </c>
      <c r="E136" s="113">
        <v>1996.83</v>
      </c>
      <c r="F136" s="113">
        <v>254.67599999999999</v>
      </c>
      <c r="G136" s="113">
        <f t="shared" si="13"/>
        <v>2251.5059999999999</v>
      </c>
      <c r="H136" s="113">
        <f t="shared" si="14"/>
        <v>2476.6566000000003</v>
      </c>
      <c r="I136" s="116">
        <f>I135</f>
        <v>50000</v>
      </c>
      <c r="J136" s="125">
        <f t="shared" si="15"/>
        <v>112575300</v>
      </c>
      <c r="K136" s="126">
        <f t="shared" si="16"/>
        <v>123832830</v>
      </c>
      <c r="L136" s="127">
        <f t="shared" si="17"/>
        <v>258000</v>
      </c>
      <c r="M136" s="128">
        <f t="shared" si="18"/>
        <v>891366</v>
      </c>
    </row>
    <row r="137" spans="1:18" x14ac:dyDescent="0.25">
      <c r="A137" s="112">
        <v>136</v>
      </c>
      <c r="B137" s="117">
        <v>3603</v>
      </c>
      <c r="C137" s="117">
        <v>36</v>
      </c>
      <c r="D137" s="115" t="s">
        <v>12</v>
      </c>
      <c r="E137" s="113">
        <v>1298.68</v>
      </c>
      <c r="F137" s="113">
        <v>146.18</v>
      </c>
      <c r="G137" s="113">
        <f t="shared" si="13"/>
        <v>1444.8600000000001</v>
      </c>
      <c r="H137" s="113">
        <f t="shared" si="14"/>
        <v>1589.3460000000002</v>
      </c>
      <c r="I137" s="116">
        <f>I136</f>
        <v>50000</v>
      </c>
      <c r="J137" s="125">
        <f t="shared" si="15"/>
        <v>72243000</v>
      </c>
      <c r="K137" s="126">
        <f t="shared" si="16"/>
        <v>79467300</v>
      </c>
      <c r="L137" s="127">
        <f t="shared" si="17"/>
        <v>165500</v>
      </c>
      <c r="M137" s="128">
        <f t="shared" si="18"/>
        <v>511630</v>
      </c>
    </row>
    <row r="138" spans="1:18" s="102" customFormat="1" x14ac:dyDescent="0.25">
      <c r="A138" s="112">
        <v>137</v>
      </c>
      <c r="B138" s="117">
        <v>3604</v>
      </c>
      <c r="C138" s="117">
        <v>36</v>
      </c>
      <c r="D138" s="118" t="s">
        <v>43</v>
      </c>
      <c r="E138" s="113">
        <v>244.45</v>
      </c>
      <c r="F138" s="113">
        <v>0</v>
      </c>
      <c r="G138" s="113">
        <f t="shared" si="13"/>
        <v>244.45</v>
      </c>
      <c r="H138" s="113">
        <f t="shared" si="14"/>
        <v>268.89499999999998</v>
      </c>
      <c r="I138" s="116">
        <f>I137</f>
        <v>50000</v>
      </c>
      <c r="J138" s="125">
        <f t="shared" si="15"/>
        <v>12222500</v>
      </c>
      <c r="K138" s="126">
        <f t="shared" si="16"/>
        <v>13444750</v>
      </c>
      <c r="L138" s="129">
        <f t="shared" si="17"/>
        <v>28000</v>
      </c>
      <c r="M138" s="128">
        <f t="shared" si="18"/>
        <v>0</v>
      </c>
      <c r="R138" s="103"/>
    </row>
    <row r="139" spans="1:18" x14ac:dyDescent="0.25">
      <c r="A139" s="112">
        <v>138</v>
      </c>
      <c r="B139" s="117">
        <v>3701</v>
      </c>
      <c r="C139" s="117">
        <v>37</v>
      </c>
      <c r="D139" s="115" t="s">
        <v>12</v>
      </c>
      <c r="E139" s="113">
        <v>1133.3420000000001</v>
      </c>
      <c r="F139" s="113">
        <v>128.845</v>
      </c>
      <c r="G139" s="113">
        <f t="shared" si="13"/>
        <v>1262.1870000000001</v>
      </c>
      <c r="H139" s="113">
        <f t="shared" si="14"/>
        <v>1388.4057000000003</v>
      </c>
      <c r="I139" s="116">
        <f>I138+250</f>
        <v>50250</v>
      </c>
      <c r="J139" s="125">
        <f t="shared" si="15"/>
        <v>63424896.750000007</v>
      </c>
      <c r="K139" s="126">
        <f t="shared" si="16"/>
        <v>69767386</v>
      </c>
      <c r="L139" s="127">
        <f t="shared" si="17"/>
        <v>145500</v>
      </c>
      <c r="M139" s="128">
        <f t="shared" si="18"/>
        <v>450957.5</v>
      </c>
    </row>
    <row r="140" spans="1:18" x14ac:dyDescent="0.25">
      <c r="A140" s="112">
        <v>139</v>
      </c>
      <c r="B140" s="117">
        <v>3702</v>
      </c>
      <c r="C140" s="117">
        <v>37</v>
      </c>
      <c r="D140" s="115" t="s">
        <v>18</v>
      </c>
      <c r="E140" s="113">
        <v>1996.83</v>
      </c>
      <c r="F140" s="113">
        <v>254.67599999999999</v>
      </c>
      <c r="G140" s="113">
        <f t="shared" si="13"/>
        <v>2251.5059999999999</v>
      </c>
      <c r="H140" s="113">
        <f t="shared" si="14"/>
        <v>2476.6566000000003</v>
      </c>
      <c r="I140" s="116">
        <f>I139</f>
        <v>50250</v>
      </c>
      <c r="J140" s="125">
        <f t="shared" si="15"/>
        <v>113138176.5</v>
      </c>
      <c r="K140" s="126">
        <f t="shared" si="16"/>
        <v>124451994</v>
      </c>
      <c r="L140" s="127">
        <f t="shared" si="17"/>
        <v>259500</v>
      </c>
      <c r="M140" s="128">
        <f t="shared" si="18"/>
        <v>891366</v>
      </c>
    </row>
    <row r="141" spans="1:18" x14ac:dyDescent="0.25">
      <c r="A141" s="112">
        <v>140</v>
      </c>
      <c r="B141" s="117">
        <v>3703</v>
      </c>
      <c r="C141" s="117">
        <v>37</v>
      </c>
      <c r="D141" s="115" t="s">
        <v>12</v>
      </c>
      <c r="E141" s="113">
        <v>1298.68</v>
      </c>
      <c r="F141" s="113">
        <v>146.18</v>
      </c>
      <c r="G141" s="113">
        <f t="shared" si="13"/>
        <v>1444.8600000000001</v>
      </c>
      <c r="H141" s="113">
        <f t="shared" si="14"/>
        <v>1589.3460000000002</v>
      </c>
      <c r="I141" s="116">
        <f>I140</f>
        <v>50250</v>
      </c>
      <c r="J141" s="125">
        <f t="shared" si="15"/>
        <v>72604215</v>
      </c>
      <c r="K141" s="126">
        <f t="shared" si="16"/>
        <v>79864637</v>
      </c>
      <c r="L141" s="127">
        <f t="shared" si="17"/>
        <v>166500</v>
      </c>
      <c r="M141" s="128">
        <f t="shared" si="18"/>
        <v>511630</v>
      </c>
    </row>
    <row r="142" spans="1:18" x14ac:dyDescent="0.25">
      <c r="A142" s="112">
        <v>141</v>
      </c>
      <c r="B142" s="117">
        <v>3704</v>
      </c>
      <c r="C142" s="117">
        <v>37</v>
      </c>
      <c r="D142" s="115" t="s">
        <v>19</v>
      </c>
      <c r="E142" s="113">
        <v>1737.9549999999999</v>
      </c>
      <c r="F142" s="113">
        <v>167.16499999999999</v>
      </c>
      <c r="G142" s="113">
        <f t="shared" si="13"/>
        <v>1905.12</v>
      </c>
      <c r="H142" s="113">
        <f t="shared" si="14"/>
        <v>2095.6320000000001</v>
      </c>
      <c r="I142" s="116">
        <f>I141</f>
        <v>50250</v>
      </c>
      <c r="J142" s="125">
        <f t="shared" si="15"/>
        <v>95732280</v>
      </c>
      <c r="K142" s="126">
        <f t="shared" si="16"/>
        <v>105305508</v>
      </c>
      <c r="L142" s="127">
        <f t="shared" si="17"/>
        <v>219500</v>
      </c>
      <c r="M142" s="128">
        <f t="shared" si="18"/>
        <v>585077.5</v>
      </c>
    </row>
    <row r="143" spans="1:18" x14ac:dyDescent="0.25">
      <c r="A143" s="112">
        <v>142</v>
      </c>
      <c r="B143" s="117">
        <v>3801</v>
      </c>
      <c r="C143" s="117">
        <v>38</v>
      </c>
      <c r="D143" s="115" t="s">
        <v>12</v>
      </c>
      <c r="E143" s="113">
        <v>1133.3420000000001</v>
      </c>
      <c r="F143" s="113">
        <v>128.845</v>
      </c>
      <c r="G143" s="113">
        <f t="shared" si="13"/>
        <v>1262.1870000000001</v>
      </c>
      <c r="H143" s="113">
        <f t="shared" si="14"/>
        <v>1388.4057000000003</v>
      </c>
      <c r="I143" s="116">
        <f>I142+250</f>
        <v>50500</v>
      </c>
      <c r="J143" s="125">
        <f t="shared" si="15"/>
        <v>63740443.500000007</v>
      </c>
      <c r="K143" s="126">
        <f t="shared" si="16"/>
        <v>70114488</v>
      </c>
      <c r="L143" s="127">
        <f t="shared" si="17"/>
        <v>146000</v>
      </c>
      <c r="M143" s="128">
        <f t="shared" si="18"/>
        <v>450957.5</v>
      </c>
    </row>
    <row r="144" spans="1:18" x14ac:dyDescent="0.25">
      <c r="A144" s="112">
        <v>143</v>
      </c>
      <c r="B144" s="117">
        <v>3802</v>
      </c>
      <c r="C144" s="117">
        <v>38</v>
      </c>
      <c r="D144" s="115" t="s">
        <v>18</v>
      </c>
      <c r="E144" s="113">
        <v>1996.83</v>
      </c>
      <c r="F144" s="113">
        <v>254.67599999999999</v>
      </c>
      <c r="G144" s="113">
        <f t="shared" si="13"/>
        <v>2251.5059999999999</v>
      </c>
      <c r="H144" s="113">
        <f t="shared" si="14"/>
        <v>2476.6566000000003</v>
      </c>
      <c r="I144" s="116">
        <f>I143</f>
        <v>50500</v>
      </c>
      <c r="J144" s="125">
        <f t="shared" si="15"/>
        <v>113701053</v>
      </c>
      <c r="K144" s="126">
        <f t="shared" si="16"/>
        <v>125071158</v>
      </c>
      <c r="L144" s="127">
        <f t="shared" si="17"/>
        <v>260500</v>
      </c>
      <c r="M144" s="128">
        <f t="shared" si="18"/>
        <v>891366</v>
      </c>
    </row>
    <row r="145" spans="1:13" x14ac:dyDescent="0.25">
      <c r="A145" s="112">
        <v>144</v>
      </c>
      <c r="B145" s="117">
        <v>3803</v>
      </c>
      <c r="C145" s="117">
        <v>38</v>
      </c>
      <c r="D145" s="115" t="s">
        <v>12</v>
      </c>
      <c r="E145" s="113">
        <v>1298.68</v>
      </c>
      <c r="F145" s="113">
        <v>146.18</v>
      </c>
      <c r="G145" s="113">
        <f t="shared" si="13"/>
        <v>1444.8600000000001</v>
      </c>
      <c r="H145" s="113">
        <f t="shared" si="14"/>
        <v>1589.3460000000002</v>
      </c>
      <c r="I145" s="116">
        <f>I144</f>
        <v>50500</v>
      </c>
      <c r="J145" s="125">
        <f t="shared" si="15"/>
        <v>72965430</v>
      </c>
      <c r="K145" s="126">
        <f t="shared" si="16"/>
        <v>80261973</v>
      </c>
      <c r="L145" s="127">
        <f t="shared" si="17"/>
        <v>167000</v>
      </c>
      <c r="M145" s="128">
        <f t="shared" si="18"/>
        <v>511630</v>
      </c>
    </row>
    <row r="146" spans="1:13" x14ac:dyDescent="0.25">
      <c r="A146" s="112">
        <v>145</v>
      </c>
      <c r="B146" s="117">
        <v>3804</v>
      </c>
      <c r="C146" s="117">
        <v>38</v>
      </c>
      <c r="D146" s="115" t="s">
        <v>19</v>
      </c>
      <c r="E146" s="113">
        <v>1737.9549999999999</v>
      </c>
      <c r="F146" s="113">
        <v>167.16499999999999</v>
      </c>
      <c r="G146" s="113">
        <f t="shared" si="13"/>
        <v>1905.12</v>
      </c>
      <c r="H146" s="113">
        <f t="shared" si="14"/>
        <v>2095.6320000000001</v>
      </c>
      <c r="I146" s="116">
        <f>I145</f>
        <v>50500</v>
      </c>
      <c r="J146" s="125">
        <f t="shared" si="15"/>
        <v>96208560</v>
      </c>
      <c r="K146" s="126">
        <f t="shared" si="16"/>
        <v>105829416</v>
      </c>
      <c r="L146" s="127">
        <f t="shared" si="17"/>
        <v>220500</v>
      </c>
      <c r="M146" s="128">
        <f t="shared" si="18"/>
        <v>585077.5</v>
      </c>
    </row>
    <row r="147" spans="1:13" x14ac:dyDescent="0.25">
      <c r="A147" s="112">
        <v>146</v>
      </c>
      <c r="B147" s="117">
        <v>3901</v>
      </c>
      <c r="C147" s="117">
        <v>39</v>
      </c>
      <c r="D147" s="115" t="s">
        <v>12</v>
      </c>
      <c r="E147" s="113">
        <v>1133.3420000000001</v>
      </c>
      <c r="F147" s="113">
        <v>128.845</v>
      </c>
      <c r="G147" s="113">
        <f t="shared" si="13"/>
        <v>1262.1870000000001</v>
      </c>
      <c r="H147" s="113">
        <f t="shared" si="14"/>
        <v>1388.4057000000003</v>
      </c>
      <c r="I147" s="116">
        <f>I146+250</f>
        <v>50750</v>
      </c>
      <c r="J147" s="125">
        <f t="shared" si="15"/>
        <v>64055990.250000007</v>
      </c>
      <c r="K147" s="126">
        <f t="shared" si="16"/>
        <v>70461589</v>
      </c>
      <c r="L147" s="127">
        <f t="shared" si="17"/>
        <v>147000</v>
      </c>
      <c r="M147" s="128">
        <f t="shared" si="18"/>
        <v>450957.5</v>
      </c>
    </row>
    <row r="148" spans="1:13" x14ac:dyDescent="0.25">
      <c r="A148" s="112">
        <v>147</v>
      </c>
      <c r="B148" s="117">
        <v>3903</v>
      </c>
      <c r="C148" s="117">
        <v>39</v>
      </c>
      <c r="D148" s="115" t="s">
        <v>19</v>
      </c>
      <c r="E148" s="113">
        <v>1641.94</v>
      </c>
      <c r="F148" s="113">
        <v>146.18</v>
      </c>
      <c r="G148" s="113">
        <f t="shared" si="13"/>
        <v>1788.1200000000001</v>
      </c>
      <c r="H148" s="113">
        <f t="shared" si="14"/>
        <v>1966.9320000000002</v>
      </c>
      <c r="I148" s="116">
        <f>I147</f>
        <v>50750</v>
      </c>
      <c r="J148" s="125">
        <f t="shared" si="15"/>
        <v>90747090</v>
      </c>
      <c r="K148" s="126">
        <f t="shared" si="16"/>
        <v>99821799</v>
      </c>
      <c r="L148" s="127">
        <f t="shared" si="17"/>
        <v>208000</v>
      </c>
      <c r="M148" s="128">
        <f t="shared" si="18"/>
        <v>511630</v>
      </c>
    </row>
    <row r="149" spans="1:13" x14ac:dyDescent="0.25">
      <c r="A149" s="112">
        <v>148</v>
      </c>
      <c r="B149" s="117">
        <v>3904</v>
      </c>
      <c r="C149" s="117">
        <v>39</v>
      </c>
      <c r="D149" s="115" t="s">
        <v>19</v>
      </c>
      <c r="E149" s="113">
        <v>1737.9549999999999</v>
      </c>
      <c r="F149" s="113">
        <v>167.16499999999999</v>
      </c>
      <c r="G149" s="113">
        <f t="shared" si="13"/>
        <v>1905.12</v>
      </c>
      <c r="H149" s="113">
        <f t="shared" si="14"/>
        <v>2095.6320000000001</v>
      </c>
      <c r="I149" s="116">
        <f>I148</f>
        <v>50750</v>
      </c>
      <c r="J149" s="125">
        <f t="shared" si="15"/>
        <v>96684840</v>
      </c>
      <c r="K149" s="126">
        <f t="shared" si="16"/>
        <v>106353324</v>
      </c>
      <c r="L149" s="127">
        <f t="shared" si="17"/>
        <v>221500</v>
      </c>
      <c r="M149" s="128">
        <f t="shared" si="18"/>
        <v>585077.5</v>
      </c>
    </row>
    <row r="150" spans="1:13" x14ac:dyDescent="0.25">
      <c r="A150" s="112">
        <v>149</v>
      </c>
      <c r="B150" s="117">
        <v>4001</v>
      </c>
      <c r="C150" s="117">
        <v>40</v>
      </c>
      <c r="D150" s="115" t="s">
        <v>12</v>
      </c>
      <c r="E150" s="113">
        <v>1133.3420000000001</v>
      </c>
      <c r="F150" s="113">
        <v>128.845</v>
      </c>
      <c r="G150" s="113">
        <f t="shared" si="13"/>
        <v>1262.1870000000001</v>
      </c>
      <c r="H150" s="113">
        <f t="shared" si="14"/>
        <v>1388.4057000000003</v>
      </c>
      <c r="I150" s="116">
        <f>I149+250</f>
        <v>51000</v>
      </c>
      <c r="J150" s="125">
        <f t="shared" si="15"/>
        <v>64371537.000000007</v>
      </c>
      <c r="K150" s="126">
        <f t="shared" si="16"/>
        <v>70808691</v>
      </c>
      <c r="L150" s="127">
        <f t="shared" si="17"/>
        <v>147500</v>
      </c>
      <c r="M150" s="128">
        <f t="shared" si="18"/>
        <v>450957.5</v>
      </c>
    </row>
    <row r="151" spans="1:13" x14ac:dyDescent="0.25">
      <c r="A151" s="112">
        <v>150</v>
      </c>
      <c r="B151" s="117">
        <v>4003</v>
      </c>
      <c r="C151" s="117">
        <v>40</v>
      </c>
      <c r="D151" s="115" t="s">
        <v>19</v>
      </c>
      <c r="E151" s="113">
        <v>1641.94</v>
      </c>
      <c r="F151" s="113">
        <v>146.18</v>
      </c>
      <c r="G151" s="113">
        <f t="shared" si="13"/>
        <v>1788.1200000000001</v>
      </c>
      <c r="H151" s="113">
        <f t="shared" si="14"/>
        <v>1966.9320000000002</v>
      </c>
      <c r="I151" s="116">
        <f>I150</f>
        <v>51000</v>
      </c>
      <c r="J151" s="125">
        <f t="shared" si="15"/>
        <v>91194120</v>
      </c>
      <c r="K151" s="126">
        <f t="shared" si="16"/>
        <v>100313532</v>
      </c>
      <c r="L151" s="127">
        <f t="shared" si="17"/>
        <v>209000</v>
      </c>
      <c r="M151" s="128">
        <f t="shared" si="18"/>
        <v>511630</v>
      </c>
    </row>
    <row r="152" spans="1:13" x14ac:dyDescent="0.25">
      <c r="A152" s="112">
        <v>151</v>
      </c>
      <c r="B152" s="117">
        <v>4004</v>
      </c>
      <c r="C152" s="117">
        <v>40</v>
      </c>
      <c r="D152" s="115" t="s">
        <v>19</v>
      </c>
      <c r="E152" s="113">
        <v>1737.9549999999999</v>
      </c>
      <c r="F152" s="113">
        <v>167.16499999999999</v>
      </c>
      <c r="G152" s="113">
        <f t="shared" si="13"/>
        <v>1905.12</v>
      </c>
      <c r="H152" s="113">
        <f t="shared" si="14"/>
        <v>2095.6320000000001</v>
      </c>
      <c r="I152" s="116">
        <f>I151</f>
        <v>51000</v>
      </c>
      <c r="J152" s="125">
        <f t="shared" si="15"/>
        <v>97161120</v>
      </c>
      <c r="K152" s="126">
        <f t="shared" si="16"/>
        <v>106877232</v>
      </c>
      <c r="L152" s="127">
        <f t="shared" si="17"/>
        <v>222500</v>
      </c>
      <c r="M152" s="128">
        <f t="shared" si="18"/>
        <v>585077.5</v>
      </c>
    </row>
    <row r="153" spans="1:13" x14ac:dyDescent="0.25">
      <c r="A153" s="112">
        <v>152</v>
      </c>
      <c r="B153" s="117">
        <v>4101</v>
      </c>
      <c r="C153" s="117">
        <v>41</v>
      </c>
      <c r="D153" s="115" t="s">
        <v>12</v>
      </c>
      <c r="E153" s="113">
        <v>1133.3420000000001</v>
      </c>
      <c r="F153" s="113">
        <v>128.845</v>
      </c>
      <c r="G153" s="113">
        <f t="shared" si="13"/>
        <v>1262.1870000000001</v>
      </c>
      <c r="H153" s="113">
        <f t="shared" si="14"/>
        <v>1388.4057000000003</v>
      </c>
      <c r="I153" s="116">
        <f>I152+250</f>
        <v>51250</v>
      </c>
      <c r="J153" s="125">
        <f t="shared" si="15"/>
        <v>64687083.750000007</v>
      </c>
      <c r="K153" s="126">
        <f t="shared" si="16"/>
        <v>71155792</v>
      </c>
      <c r="L153" s="127">
        <f t="shared" si="17"/>
        <v>148000</v>
      </c>
      <c r="M153" s="128">
        <f t="shared" si="18"/>
        <v>450957.5</v>
      </c>
    </row>
    <row r="154" spans="1:13" x14ac:dyDescent="0.25">
      <c r="A154" s="112">
        <v>153</v>
      </c>
      <c r="B154" s="117">
        <v>4103</v>
      </c>
      <c r="C154" s="117">
        <v>41</v>
      </c>
      <c r="D154" s="115" t="s">
        <v>19</v>
      </c>
      <c r="E154" s="113">
        <v>1641.94</v>
      </c>
      <c r="F154" s="113">
        <v>146.18</v>
      </c>
      <c r="G154" s="113">
        <f t="shared" si="13"/>
        <v>1788.1200000000001</v>
      </c>
      <c r="H154" s="113">
        <f t="shared" si="14"/>
        <v>1966.9320000000002</v>
      </c>
      <c r="I154" s="116">
        <f>I153</f>
        <v>51250</v>
      </c>
      <c r="J154" s="125">
        <f t="shared" si="15"/>
        <v>91641150</v>
      </c>
      <c r="K154" s="126">
        <f t="shared" si="16"/>
        <v>100805265</v>
      </c>
      <c r="L154" s="127">
        <f t="shared" si="17"/>
        <v>210000</v>
      </c>
      <c r="M154" s="128">
        <f t="shared" si="18"/>
        <v>511630</v>
      </c>
    </row>
    <row r="155" spans="1:13" x14ac:dyDescent="0.25">
      <c r="A155" s="112">
        <v>154</v>
      </c>
      <c r="B155" s="117">
        <v>4104</v>
      </c>
      <c r="C155" s="117">
        <v>41</v>
      </c>
      <c r="D155" s="115" t="s">
        <v>19</v>
      </c>
      <c r="E155" s="113">
        <v>1737.9549999999999</v>
      </c>
      <c r="F155" s="113">
        <v>167.16499999999999</v>
      </c>
      <c r="G155" s="113">
        <f t="shared" si="13"/>
        <v>1905.12</v>
      </c>
      <c r="H155" s="113">
        <f t="shared" si="14"/>
        <v>2095.6320000000001</v>
      </c>
      <c r="I155" s="116">
        <f>I154</f>
        <v>51250</v>
      </c>
      <c r="J155" s="125">
        <f t="shared" si="15"/>
        <v>97637400</v>
      </c>
      <c r="K155" s="126">
        <f t="shared" si="16"/>
        <v>107401140</v>
      </c>
      <c r="L155" s="127">
        <f t="shared" si="17"/>
        <v>224000</v>
      </c>
      <c r="M155" s="128">
        <f t="shared" si="18"/>
        <v>585077.5</v>
      </c>
    </row>
    <row r="156" spans="1:13" x14ac:dyDescent="0.25">
      <c r="A156" s="112">
        <v>155</v>
      </c>
      <c r="B156" s="117">
        <v>4201</v>
      </c>
      <c r="C156" s="117">
        <v>42</v>
      </c>
      <c r="D156" s="115" t="s">
        <v>12</v>
      </c>
      <c r="E156" s="113">
        <v>1133.3420000000001</v>
      </c>
      <c r="F156" s="113">
        <v>128.845</v>
      </c>
      <c r="G156" s="113">
        <f t="shared" si="13"/>
        <v>1262.1870000000001</v>
      </c>
      <c r="H156" s="113">
        <f t="shared" si="14"/>
        <v>1388.4057000000003</v>
      </c>
      <c r="I156" s="116">
        <f>I155+250</f>
        <v>51500</v>
      </c>
      <c r="J156" s="125">
        <f t="shared" si="15"/>
        <v>65002630.500000007</v>
      </c>
      <c r="K156" s="126">
        <f t="shared" si="16"/>
        <v>71502894</v>
      </c>
      <c r="L156" s="127">
        <f t="shared" si="17"/>
        <v>149000</v>
      </c>
      <c r="M156" s="128">
        <f t="shared" si="18"/>
        <v>450957.5</v>
      </c>
    </row>
    <row r="157" spans="1:13" x14ac:dyDescent="0.25">
      <c r="A157" s="112">
        <v>156</v>
      </c>
      <c r="B157" s="117">
        <v>4203</v>
      </c>
      <c r="C157" s="117">
        <v>42</v>
      </c>
      <c r="D157" s="115" t="s">
        <v>19</v>
      </c>
      <c r="E157" s="113">
        <v>1641.94</v>
      </c>
      <c r="F157" s="113">
        <v>146.18</v>
      </c>
      <c r="G157" s="113">
        <f t="shared" si="13"/>
        <v>1788.1200000000001</v>
      </c>
      <c r="H157" s="113">
        <f t="shared" si="14"/>
        <v>1966.9320000000002</v>
      </c>
      <c r="I157" s="116">
        <f>I156</f>
        <v>51500</v>
      </c>
      <c r="J157" s="125">
        <f t="shared" si="15"/>
        <v>92088180</v>
      </c>
      <c r="K157" s="126">
        <f t="shared" si="16"/>
        <v>101296998</v>
      </c>
      <c r="L157" s="127">
        <f t="shared" si="17"/>
        <v>211000</v>
      </c>
      <c r="M157" s="128">
        <f t="shared" si="18"/>
        <v>511630</v>
      </c>
    </row>
    <row r="158" spans="1:13" x14ac:dyDescent="0.25">
      <c r="A158" s="112">
        <v>157</v>
      </c>
      <c r="B158" s="117">
        <v>4204</v>
      </c>
      <c r="C158" s="117">
        <v>42</v>
      </c>
      <c r="D158" s="115" t="s">
        <v>19</v>
      </c>
      <c r="E158" s="113">
        <v>1737.9549999999999</v>
      </c>
      <c r="F158" s="113">
        <v>167.16499999999999</v>
      </c>
      <c r="G158" s="113">
        <f t="shared" si="13"/>
        <v>1905.12</v>
      </c>
      <c r="H158" s="113">
        <f t="shared" si="14"/>
        <v>2095.6320000000001</v>
      </c>
      <c r="I158" s="116">
        <f>I157</f>
        <v>51500</v>
      </c>
      <c r="J158" s="125">
        <f t="shared" si="15"/>
        <v>98113680</v>
      </c>
      <c r="K158" s="126">
        <f t="shared" si="16"/>
        <v>107925048</v>
      </c>
      <c r="L158" s="127">
        <f t="shared" si="17"/>
        <v>225000</v>
      </c>
      <c r="M158" s="128">
        <f t="shared" si="18"/>
        <v>585077.5</v>
      </c>
    </row>
    <row r="159" spans="1:13" s="50" customFormat="1" ht="16.5" x14ac:dyDescent="0.2">
      <c r="A159" s="135" t="s">
        <v>3</v>
      </c>
      <c r="B159" s="136"/>
      <c r="C159" s="136"/>
      <c r="D159" s="137"/>
      <c r="E159" s="120">
        <f t="shared" ref="E159:H159" si="19">SUM(E2:E158)</f>
        <v>239941.64999999959</v>
      </c>
      <c r="F159" s="120">
        <f t="shared" si="19"/>
        <v>26988.98800000003</v>
      </c>
      <c r="G159" s="120">
        <f t="shared" si="19"/>
        <v>266930.63799999963</v>
      </c>
      <c r="H159" s="120">
        <f t="shared" si="19"/>
        <v>293623.70179999969</v>
      </c>
      <c r="I159" s="109"/>
      <c r="J159" s="122">
        <f t="shared" ref="J159:M159" si="20">SUM(J2:J158)</f>
        <v>12355243753.25</v>
      </c>
      <c r="K159" s="123">
        <f t="shared" si="20"/>
        <v>13590768140</v>
      </c>
      <c r="L159" s="124"/>
      <c r="M159" s="122">
        <f t="shared" si="20"/>
        <v>94461458</v>
      </c>
    </row>
  </sheetData>
  <mergeCells count="1">
    <mergeCell ref="A159:D15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B0735-CCBB-4A86-9CAF-EE343CABF7B4}">
  <dimension ref="A1:M14"/>
  <sheetViews>
    <sheetView topLeftCell="B1" zoomScale="130" zoomScaleNormal="130" workbookViewId="0">
      <selection activeCell="G14" sqref="G14"/>
    </sheetView>
  </sheetViews>
  <sheetFormatPr defaultRowHeight="15" x14ac:dyDescent="0.25"/>
  <cols>
    <col min="3" max="3" width="18.5703125" style="1" customWidth="1"/>
    <col min="4" max="4" width="10.42578125" style="1" customWidth="1"/>
    <col min="5" max="5" width="15.140625" style="1" bestFit="1" customWidth="1"/>
    <col min="6" max="6" width="11.85546875" style="1" bestFit="1" customWidth="1"/>
    <col min="7" max="7" width="19.28515625" style="1" customWidth="1"/>
    <col min="8" max="8" width="21" style="1" customWidth="1"/>
    <col min="9" max="9" width="16.85546875" style="1" bestFit="1" customWidth="1"/>
    <col min="10" max="10" width="19.28515625" style="1" customWidth="1"/>
    <col min="12" max="12" width="15.28515625" bestFit="1" customWidth="1"/>
  </cols>
  <sheetData>
    <row r="1" spans="1:13" s="18" customFormat="1" ht="21" customHeight="1" x14ac:dyDescent="0.25">
      <c r="A1" s="62" t="s">
        <v>4</v>
      </c>
      <c r="B1" s="62" t="s">
        <v>41</v>
      </c>
      <c r="C1" s="62" t="s">
        <v>10</v>
      </c>
      <c r="D1" s="62" t="s">
        <v>5</v>
      </c>
      <c r="E1" s="62" t="s">
        <v>6</v>
      </c>
      <c r="F1" s="62" t="s">
        <v>7</v>
      </c>
      <c r="G1" s="62" t="s">
        <v>8</v>
      </c>
      <c r="H1" s="62" t="s">
        <v>9</v>
      </c>
      <c r="I1" s="8"/>
      <c r="J1" s="8"/>
      <c r="K1" s="8"/>
      <c r="L1" s="8"/>
      <c r="M1" s="8"/>
    </row>
    <row r="2" spans="1:13" s="18" customFormat="1" ht="68.25" customHeight="1" x14ac:dyDescent="0.25">
      <c r="A2" s="17">
        <v>1</v>
      </c>
      <c r="B2" s="17" t="s">
        <v>16</v>
      </c>
      <c r="C2" s="36" t="s">
        <v>66</v>
      </c>
      <c r="D2" s="17">
        <f>78+40+38+1</f>
        <v>157</v>
      </c>
      <c r="E2" s="133">
        <f>'Tower 1'!G159</f>
        <v>266775.6189999996</v>
      </c>
      <c r="F2" s="134">
        <f>'Tower 1'!H159</f>
        <v>293453.18089999951</v>
      </c>
      <c r="G2" s="130">
        <f>'Tower 1'!J159</f>
        <v>12348048058.5</v>
      </c>
      <c r="H2" s="130">
        <f>'Tower 1'!K159</f>
        <v>13582852874</v>
      </c>
      <c r="I2" s="8"/>
      <c r="J2" s="8"/>
      <c r="K2" s="8"/>
      <c r="L2" s="8"/>
      <c r="M2" s="8"/>
    </row>
    <row r="3" spans="1:13" s="18" customFormat="1" ht="66" customHeight="1" x14ac:dyDescent="0.25">
      <c r="A3" s="17">
        <v>2</v>
      </c>
      <c r="B3" s="17" t="s">
        <v>17</v>
      </c>
      <c r="C3" s="36" t="s">
        <v>66</v>
      </c>
      <c r="D3" s="17">
        <f>82+33+41+1</f>
        <v>157</v>
      </c>
      <c r="E3" s="133">
        <f>'Tower 2'!G159</f>
        <v>266930.63799999963</v>
      </c>
      <c r="F3" s="134">
        <f>'Tower 2'!H159</f>
        <v>293623.70179999969</v>
      </c>
      <c r="G3" s="130">
        <f>'Tower 2'!J159</f>
        <v>12355243753.25</v>
      </c>
      <c r="H3" s="130">
        <f>'Tower 2'!K159</f>
        <v>13590768140</v>
      </c>
      <c r="I3" s="8"/>
      <c r="J3" s="8"/>
      <c r="K3" s="8"/>
      <c r="L3" s="8"/>
      <c r="M3" s="8"/>
    </row>
    <row r="4" spans="1:13" s="18" customFormat="1" ht="24.75" customHeight="1" x14ac:dyDescent="0.25">
      <c r="A4" s="138" t="s">
        <v>13</v>
      </c>
      <c r="B4" s="138"/>
      <c r="C4" s="138"/>
      <c r="D4" s="22">
        <f>SUM(D2:D3)</f>
        <v>314</v>
      </c>
      <c r="E4" s="131">
        <f>SUM(E2:E3)</f>
        <v>533706.25699999928</v>
      </c>
      <c r="F4" s="132">
        <f>SUM(F2:F3)</f>
        <v>587076.88269999926</v>
      </c>
      <c r="G4" s="60">
        <f>SUM(G2:G3)</f>
        <v>24703291811.75</v>
      </c>
      <c r="H4" s="60">
        <f>SUM(H2:H3)</f>
        <v>27173621014</v>
      </c>
      <c r="I4" s="8"/>
      <c r="J4" s="24"/>
      <c r="K4" s="8"/>
      <c r="L4" s="23"/>
      <c r="M4" s="8"/>
    </row>
    <row r="5" spans="1:13" s="18" customFormat="1" x14ac:dyDescent="0.25">
      <c r="G5" s="8"/>
      <c r="H5" s="8"/>
      <c r="I5" s="8"/>
      <c r="J5" s="9"/>
      <c r="K5" s="8"/>
      <c r="L5" s="8"/>
      <c r="M5" s="8"/>
    </row>
    <row r="6" spans="1:13" s="18" customFormat="1" x14ac:dyDescent="0.25">
      <c r="G6" s="8"/>
      <c r="H6" s="8"/>
      <c r="I6" s="8"/>
      <c r="J6" s="8"/>
      <c r="K6" s="8"/>
      <c r="L6" s="8"/>
      <c r="M6" s="8"/>
    </row>
    <row r="7" spans="1:13" s="18" customFormat="1" ht="16.5" x14ac:dyDescent="0.25">
      <c r="C7" s="25"/>
      <c r="E7" s="26"/>
      <c r="F7" s="26"/>
      <c r="G7" s="27"/>
      <c r="H7" s="27"/>
      <c r="I7" s="8"/>
      <c r="J7" s="21"/>
      <c r="K7" s="8"/>
      <c r="L7" s="8"/>
      <c r="M7" s="8"/>
    </row>
    <row r="8" spans="1:13" s="8" customFormat="1" ht="16.5" x14ac:dyDescent="0.25">
      <c r="A8" s="43"/>
      <c r="B8" s="43"/>
      <c r="C8" s="44"/>
      <c r="D8" s="43"/>
      <c r="E8" s="45"/>
      <c r="F8" s="45"/>
      <c r="G8" s="31"/>
      <c r="H8" s="31">
        <f>F4*3500</f>
        <v>2054769089.4499974</v>
      </c>
      <c r="J8" s="21"/>
    </row>
    <row r="9" spans="1:13" s="18" customFormat="1" ht="15.75" x14ac:dyDescent="0.25">
      <c r="A9" s="61"/>
      <c r="B9" s="61"/>
      <c r="C9" s="61"/>
      <c r="D9" s="32"/>
      <c r="E9" s="33"/>
      <c r="F9" s="33"/>
      <c r="G9" s="34"/>
      <c r="H9" s="34"/>
      <c r="I9" s="8"/>
      <c r="J9" s="24"/>
      <c r="K9" s="8"/>
      <c r="L9" s="8"/>
      <c r="M9" s="8"/>
    </row>
    <row r="10" spans="1:13" s="18" customForma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s="18" customFormat="1" x14ac:dyDescent="0.25">
      <c r="G11" s="8"/>
      <c r="H11" s="8"/>
      <c r="I11" s="8"/>
      <c r="J11" s="8"/>
    </row>
    <row r="12" spans="1:13" s="18" customFormat="1" ht="16.5" x14ac:dyDescent="0.25">
      <c r="C12" s="25"/>
      <c r="E12" s="26"/>
      <c r="F12" s="26"/>
      <c r="G12" s="27"/>
      <c r="H12" s="27"/>
      <c r="I12" s="8"/>
      <c r="J12" s="28"/>
    </row>
    <row r="13" spans="1:13" s="8" customFormat="1" ht="16.5" x14ac:dyDescent="0.25">
      <c r="C13" s="29"/>
      <c r="E13" s="30"/>
      <c r="F13" s="30"/>
      <c r="G13" s="31"/>
      <c r="H13" s="31"/>
      <c r="J13" s="28"/>
    </row>
    <row r="14" spans="1:13" s="18" customFormat="1" ht="15.75" x14ac:dyDescent="0.25">
      <c r="A14" s="61"/>
      <c r="B14" s="61"/>
      <c r="C14" s="61"/>
      <c r="D14" s="32"/>
      <c r="E14" s="33"/>
      <c r="F14" s="33"/>
      <c r="G14" s="34"/>
      <c r="H14" s="34"/>
      <c r="I14" s="8"/>
      <c r="J14" s="35"/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98FBA-0B15-44AF-A107-08E97B586124}">
  <dimension ref="B3:AG178"/>
  <sheetViews>
    <sheetView topLeftCell="I15" zoomScale="160" zoomScaleNormal="160" workbookViewId="0">
      <selection activeCell="P49" sqref="P49"/>
    </sheetView>
  </sheetViews>
  <sheetFormatPr defaultRowHeight="16.5" x14ac:dyDescent="0.25"/>
  <cols>
    <col min="1" max="5" width="9.140625" style="46"/>
    <col min="6" max="6" width="5.85546875" style="46" bestFit="1" customWidth="1"/>
    <col min="7" max="8" width="9.140625" style="46"/>
    <col min="9" max="9" width="10" style="46" customWidth="1"/>
    <col min="10" max="10" width="9.140625" style="46"/>
    <col min="11" max="11" width="16.140625" style="46" bestFit="1" customWidth="1"/>
    <col min="12" max="26" width="9.140625" style="46"/>
    <col min="27" max="27" width="9.5703125" style="46" bestFit="1" customWidth="1"/>
    <col min="28" max="31" width="9.140625" style="46"/>
    <col min="32" max="32" width="13.5703125" style="46" bestFit="1" customWidth="1"/>
    <col min="33" max="16384" width="9.140625" style="46"/>
  </cols>
  <sheetData>
    <row r="3" spans="2:33" ht="18" x14ac:dyDescent="0.25">
      <c r="B3" s="72"/>
    </row>
    <row r="5" spans="2:33" x14ac:dyDescent="0.25">
      <c r="N5" s="73"/>
      <c r="O5" s="73"/>
      <c r="P5" s="73"/>
      <c r="Q5" s="73"/>
      <c r="R5" s="73"/>
    </row>
    <row r="6" spans="2:33" x14ac:dyDescent="0.25">
      <c r="N6" s="74"/>
      <c r="O6" s="74"/>
      <c r="P6" s="74"/>
      <c r="Q6" s="75"/>
      <c r="R6" s="74"/>
    </row>
    <row r="7" spans="2:33" x14ac:dyDescent="0.25">
      <c r="N7" s="74"/>
      <c r="O7" s="74"/>
      <c r="P7" s="74"/>
      <c r="Q7" s="75"/>
      <c r="R7" s="74"/>
    </row>
    <row r="8" spans="2:33" x14ac:dyDescent="0.25">
      <c r="N8" s="74"/>
      <c r="O8" s="74"/>
      <c r="P8" s="74"/>
      <c r="Q8" s="75"/>
      <c r="R8" s="74"/>
      <c r="X8" s="73"/>
      <c r="Y8" s="73"/>
      <c r="Z8" s="73"/>
      <c r="AA8" s="73"/>
      <c r="AB8" s="73"/>
    </row>
    <row r="9" spans="2:33" x14ac:dyDescent="0.25">
      <c r="N9" s="74"/>
      <c r="O9" s="74"/>
      <c r="P9" s="74"/>
      <c r="Q9" s="75"/>
      <c r="R9" s="74"/>
      <c r="X9" s="74"/>
      <c r="Y9" s="74"/>
      <c r="Z9" s="74"/>
      <c r="AA9" s="74"/>
      <c r="AB9" s="74"/>
    </row>
    <row r="10" spans="2:33" x14ac:dyDescent="0.25">
      <c r="N10" s="74"/>
      <c r="O10" s="74"/>
      <c r="P10" s="74"/>
      <c r="Q10" s="75"/>
      <c r="R10" s="74"/>
      <c r="X10" s="74"/>
      <c r="Y10" s="74"/>
      <c r="Z10" s="74"/>
      <c r="AA10" s="74"/>
      <c r="AB10" s="74"/>
    </row>
    <row r="11" spans="2:33" x14ac:dyDescent="0.25">
      <c r="N11" s="74"/>
      <c r="O11" s="74"/>
      <c r="P11" s="74"/>
      <c r="Q11" s="75"/>
      <c r="R11" s="74"/>
      <c r="X11" s="74"/>
      <c r="Y11" s="74"/>
      <c r="Z11" s="74"/>
      <c r="AA11" s="74"/>
      <c r="AB11" s="74"/>
      <c r="AC11" s="74"/>
      <c r="AD11" s="74"/>
      <c r="AE11" s="74"/>
      <c r="AF11" s="74"/>
    </row>
    <row r="12" spans="2:33" x14ac:dyDescent="0.25">
      <c r="N12" s="74"/>
      <c r="O12" s="74"/>
      <c r="P12" s="74"/>
      <c r="Q12" s="75"/>
      <c r="R12" s="74"/>
      <c r="X12" s="74"/>
      <c r="Y12" s="74"/>
      <c r="Z12" s="74"/>
      <c r="AA12" s="75"/>
      <c r="AB12" s="74"/>
      <c r="AC12" s="86"/>
      <c r="AD12" s="86"/>
      <c r="AE12" s="86"/>
      <c r="AF12" s="87"/>
      <c r="AG12" s="86"/>
    </row>
    <row r="13" spans="2:33" x14ac:dyDescent="0.25">
      <c r="N13" s="74"/>
      <c r="O13" s="74"/>
      <c r="P13" s="74"/>
      <c r="Q13" s="75"/>
      <c r="R13" s="74"/>
      <c r="X13" s="74"/>
      <c r="Y13" s="74"/>
      <c r="Z13" s="74"/>
      <c r="AA13" s="75"/>
      <c r="AB13" s="74"/>
      <c r="AC13" s="86"/>
      <c r="AD13" s="86"/>
      <c r="AE13" s="86"/>
      <c r="AF13" s="87"/>
      <c r="AG13" s="86"/>
    </row>
    <row r="14" spans="2:33" x14ac:dyDescent="0.25">
      <c r="N14" s="74"/>
      <c r="O14" s="74"/>
      <c r="P14" s="74"/>
      <c r="Q14" s="75"/>
      <c r="R14" s="74"/>
      <c r="X14" s="74"/>
      <c r="Y14" s="74"/>
      <c r="Z14" s="74"/>
      <c r="AA14" s="75"/>
      <c r="AB14" s="74"/>
      <c r="AC14" s="86"/>
      <c r="AD14" s="86"/>
      <c r="AE14" s="86"/>
      <c r="AF14" s="87"/>
      <c r="AG14" s="86"/>
    </row>
    <row r="15" spans="2:33" x14ac:dyDescent="0.25">
      <c r="N15" s="74"/>
      <c r="O15" s="74"/>
      <c r="P15" s="74"/>
      <c r="Q15" s="75"/>
      <c r="R15" s="74"/>
      <c r="X15" s="74"/>
      <c r="Y15" s="74"/>
      <c r="Z15" s="74"/>
      <c r="AA15" s="75"/>
      <c r="AB15" s="74"/>
      <c r="AC15" s="86"/>
      <c r="AD15" s="86"/>
      <c r="AE15" s="86"/>
      <c r="AF15" s="87"/>
      <c r="AG15" s="86"/>
    </row>
    <row r="16" spans="2:33" x14ac:dyDescent="0.25">
      <c r="N16" s="74"/>
      <c r="O16" s="74"/>
      <c r="P16" s="74"/>
      <c r="Q16" s="75"/>
      <c r="R16" s="74"/>
      <c r="X16" s="74"/>
      <c r="Y16" s="74"/>
      <c r="Z16" s="74"/>
      <c r="AA16" s="74"/>
      <c r="AB16" s="76"/>
      <c r="AC16" s="86"/>
      <c r="AD16" s="86"/>
      <c r="AE16" s="86"/>
      <c r="AF16" s="87"/>
      <c r="AG16" s="86"/>
    </row>
    <row r="17" spans="2:33" x14ac:dyDescent="0.25">
      <c r="N17" s="74"/>
      <c r="O17" s="74"/>
      <c r="P17" s="74"/>
      <c r="Q17" s="75"/>
      <c r="R17" s="74"/>
      <c r="X17" s="74"/>
      <c r="Y17" s="74"/>
      <c r="Z17" s="74"/>
      <c r="AA17" s="74"/>
      <c r="AB17" s="74"/>
      <c r="AC17" s="86"/>
      <c r="AD17" s="86"/>
      <c r="AE17" s="86"/>
      <c r="AF17" s="87"/>
      <c r="AG17" s="86"/>
    </row>
    <row r="18" spans="2:33" x14ac:dyDescent="0.25">
      <c r="J18" s="81"/>
      <c r="K18" s="81"/>
      <c r="L18" s="81"/>
      <c r="M18" s="81"/>
      <c r="N18" s="81"/>
      <c r="R18" s="77"/>
      <c r="AB18" s="74"/>
      <c r="AC18" s="74"/>
      <c r="AD18" s="74"/>
      <c r="AE18" s="75"/>
      <c r="AF18" s="74"/>
    </row>
    <row r="19" spans="2:33" x14ac:dyDescent="0.25">
      <c r="J19" s="93">
        <v>1</v>
      </c>
      <c r="K19" s="93" t="s">
        <v>21</v>
      </c>
      <c r="L19" s="93">
        <v>152.54</v>
      </c>
      <c r="M19" s="89">
        <f>L19*10.764</f>
        <v>1641.9405599999998</v>
      </c>
      <c r="N19" s="93">
        <v>4</v>
      </c>
      <c r="AB19" s="74"/>
      <c r="AC19" s="74"/>
      <c r="AD19" s="74"/>
      <c r="AE19" s="75"/>
      <c r="AF19" s="74"/>
    </row>
    <row r="20" spans="2:33" ht="21.75" customHeight="1" x14ac:dyDescent="0.25">
      <c r="E20" s="73"/>
      <c r="F20" s="73"/>
      <c r="G20" s="94">
        <v>1996.83</v>
      </c>
      <c r="H20" s="94">
        <v>254.67599999999999</v>
      </c>
      <c r="I20" s="95">
        <f>SUM(G20:H20)</f>
        <v>2251.5059999999999</v>
      </c>
      <c r="J20" s="93">
        <v>2</v>
      </c>
      <c r="K20" s="93" t="s">
        <v>22</v>
      </c>
      <c r="L20" s="93">
        <v>22.71</v>
      </c>
      <c r="M20" s="89">
        <f t="shared" ref="M20:M24" si="0">L20*10.764</f>
        <v>244.45043999999999</v>
      </c>
      <c r="N20" s="93">
        <v>1</v>
      </c>
      <c r="AB20" s="74"/>
      <c r="AC20" s="74"/>
      <c r="AD20" s="74"/>
      <c r="AE20" s="75"/>
      <c r="AF20" s="74"/>
    </row>
    <row r="21" spans="2:33" x14ac:dyDescent="0.25">
      <c r="E21" s="74"/>
      <c r="F21" s="74"/>
      <c r="G21" s="74"/>
      <c r="I21" s="74"/>
      <c r="J21" s="93">
        <v>3</v>
      </c>
      <c r="K21" s="93" t="s">
        <v>12</v>
      </c>
      <c r="L21" s="93">
        <v>105.26</v>
      </c>
      <c r="M21" s="89">
        <f t="shared" si="0"/>
        <v>1133.01864</v>
      </c>
      <c r="N21" s="93">
        <v>40</v>
      </c>
      <c r="Q21" s="46">
        <f>40+38</f>
        <v>78</v>
      </c>
      <c r="AB21" s="74"/>
      <c r="AC21" s="74"/>
      <c r="AD21" s="74"/>
      <c r="AE21" s="75"/>
      <c r="AF21" s="74"/>
    </row>
    <row r="22" spans="2:33" x14ac:dyDescent="0.25">
      <c r="E22" s="74"/>
      <c r="F22" s="74"/>
      <c r="G22" s="96">
        <f>G20+H20</f>
        <v>2251.5059999999999</v>
      </c>
      <c r="H22" s="46">
        <f>G22/10.764</f>
        <v>209.17001114827201</v>
      </c>
      <c r="I22" s="74"/>
      <c r="J22" s="93">
        <v>4</v>
      </c>
      <c r="K22" s="93" t="s">
        <v>19</v>
      </c>
      <c r="L22" s="93">
        <v>161.46</v>
      </c>
      <c r="M22" s="89">
        <f t="shared" si="0"/>
        <v>1737.95544</v>
      </c>
      <c r="N22" s="93">
        <v>36</v>
      </c>
      <c r="Q22" s="46">
        <f>36+4</f>
        <v>40</v>
      </c>
      <c r="AF22" s="77"/>
    </row>
    <row r="23" spans="2:33" x14ac:dyDescent="0.25">
      <c r="E23" s="74"/>
      <c r="F23" s="74"/>
      <c r="G23" s="74"/>
      <c r="I23" s="74"/>
      <c r="J23" s="93">
        <v>5</v>
      </c>
      <c r="K23" s="93" t="s">
        <v>20</v>
      </c>
      <c r="L23" s="93">
        <v>120.65</v>
      </c>
      <c r="M23" s="89">
        <f t="shared" si="0"/>
        <v>1298.6766</v>
      </c>
      <c r="N23" s="93">
        <v>38</v>
      </c>
    </row>
    <row r="24" spans="2:33" x14ac:dyDescent="0.25">
      <c r="I24" s="77"/>
      <c r="J24" s="93">
        <v>6</v>
      </c>
      <c r="K24" s="93" t="s">
        <v>18</v>
      </c>
      <c r="L24" s="93">
        <v>185.51</v>
      </c>
      <c r="M24" s="89">
        <f t="shared" si="0"/>
        <v>1996.8296399999997</v>
      </c>
      <c r="N24" s="93">
        <v>38</v>
      </c>
    </row>
    <row r="25" spans="2:33" x14ac:dyDescent="0.25">
      <c r="J25" s="91"/>
      <c r="K25" s="91"/>
      <c r="L25" s="91"/>
      <c r="M25" s="91"/>
      <c r="N25" s="92">
        <f>SUM(N19:N24)</f>
        <v>157</v>
      </c>
    </row>
    <row r="26" spans="2:33" ht="18" x14ac:dyDescent="0.25">
      <c r="B26" s="72"/>
    </row>
    <row r="28" spans="2:33" x14ac:dyDescent="0.25">
      <c r="D28" s="74"/>
      <c r="E28" s="74"/>
      <c r="F28" s="74"/>
      <c r="G28" s="78"/>
      <c r="H28" s="74"/>
      <c r="AB28" s="74"/>
      <c r="AC28" s="74"/>
      <c r="AD28" s="74"/>
      <c r="AE28" s="74"/>
      <c r="AF28" s="74"/>
    </row>
    <row r="29" spans="2:33" x14ac:dyDescent="0.25">
      <c r="D29" s="74"/>
      <c r="E29" s="74"/>
      <c r="F29" s="74"/>
      <c r="G29" s="78"/>
      <c r="H29" s="74"/>
      <c r="AB29" s="74"/>
      <c r="AC29" s="74"/>
      <c r="AD29" s="74"/>
      <c r="AE29" s="74"/>
      <c r="AF29" s="74"/>
    </row>
    <row r="30" spans="2:33" x14ac:dyDescent="0.25">
      <c r="D30" s="74"/>
      <c r="E30" s="74"/>
      <c r="F30" s="74"/>
      <c r="G30" s="78"/>
      <c r="H30" s="74"/>
      <c r="AB30" s="74"/>
      <c r="AC30" s="74"/>
      <c r="AD30" s="74"/>
      <c r="AE30" s="74"/>
      <c r="AF30" s="74"/>
    </row>
    <row r="31" spans="2:33" x14ac:dyDescent="0.25">
      <c r="D31" s="74"/>
      <c r="E31" s="74"/>
      <c r="F31" s="74"/>
      <c r="G31" s="78"/>
      <c r="H31" s="74"/>
    </row>
    <row r="32" spans="2:33" x14ac:dyDescent="0.25">
      <c r="D32" s="74"/>
      <c r="E32" s="74"/>
      <c r="F32" s="74"/>
      <c r="G32" s="78"/>
      <c r="H32" s="74"/>
      <c r="X32" s="73"/>
      <c r="Y32" s="73"/>
      <c r="Z32" s="73"/>
      <c r="AA32" s="73"/>
      <c r="AB32" s="73"/>
    </row>
    <row r="33" spans="4:28" x14ac:dyDescent="0.25">
      <c r="D33" s="74"/>
      <c r="E33" s="74"/>
      <c r="F33" s="74"/>
      <c r="G33" s="74"/>
      <c r="H33" s="74"/>
      <c r="I33" s="75"/>
      <c r="J33" s="74"/>
      <c r="X33" s="79"/>
      <c r="Y33" s="79"/>
      <c r="Z33" s="79"/>
      <c r="AA33" s="26"/>
      <c r="AB33" s="79"/>
    </row>
    <row r="34" spans="4:28" x14ac:dyDescent="0.25">
      <c r="D34" s="74"/>
      <c r="E34" s="74"/>
      <c r="F34" s="74"/>
      <c r="G34" s="74"/>
      <c r="H34" s="74"/>
      <c r="I34" s="75"/>
      <c r="J34" s="74"/>
      <c r="K34" s="80"/>
      <c r="X34" s="79"/>
      <c r="Y34" s="79"/>
      <c r="Z34" s="79"/>
      <c r="AA34" s="26"/>
      <c r="AB34" s="79"/>
    </row>
    <row r="35" spans="4:28" x14ac:dyDescent="0.25">
      <c r="D35" s="74"/>
      <c r="E35" s="74"/>
      <c r="F35" s="74"/>
      <c r="G35" s="74"/>
      <c r="H35" s="74"/>
      <c r="I35" s="75"/>
      <c r="J35" s="74"/>
      <c r="K35" s="80"/>
      <c r="X35" s="79"/>
      <c r="Y35" s="79"/>
      <c r="Z35" s="79"/>
      <c r="AA35" s="26"/>
      <c r="AB35" s="79"/>
    </row>
    <row r="36" spans="4:28" ht="23.25" customHeight="1" x14ac:dyDescent="0.25">
      <c r="F36" s="74"/>
      <c r="G36" s="74"/>
      <c r="H36" s="74"/>
      <c r="I36" s="75"/>
      <c r="J36" s="74"/>
    </row>
    <row r="37" spans="4:28" ht="20.25" customHeight="1" x14ac:dyDescent="0.25">
      <c r="F37" s="74"/>
      <c r="G37" s="74"/>
      <c r="H37" s="74"/>
      <c r="I37" s="75"/>
      <c r="J37" s="74"/>
    </row>
    <row r="38" spans="4:28" x14ac:dyDescent="0.25">
      <c r="F38" s="74"/>
      <c r="G38" s="74"/>
      <c r="H38" s="74"/>
      <c r="I38" s="75"/>
      <c r="J38" s="74"/>
    </row>
    <row r="39" spans="4:28" x14ac:dyDescent="0.25">
      <c r="F39" s="74"/>
      <c r="G39" s="74"/>
      <c r="H39" s="74"/>
      <c r="I39" s="75"/>
      <c r="J39" s="74"/>
      <c r="X39" s="73"/>
      <c r="Y39" s="73"/>
      <c r="Z39" s="73"/>
      <c r="AA39" s="73"/>
      <c r="AB39" s="73"/>
    </row>
    <row r="40" spans="4:28" x14ac:dyDescent="0.25">
      <c r="X40" s="74"/>
      <c r="Y40" s="74"/>
      <c r="Z40" s="74"/>
      <c r="AA40" s="75"/>
      <c r="AB40" s="74"/>
    </row>
    <row r="41" spans="4:28" x14ac:dyDescent="0.25">
      <c r="F41" s="74"/>
      <c r="G41" s="74"/>
      <c r="H41" s="74"/>
      <c r="I41" s="75"/>
      <c r="J41" s="74"/>
      <c r="X41" s="74"/>
      <c r="Y41" s="74"/>
      <c r="Z41" s="74"/>
      <c r="AA41" s="75"/>
      <c r="AB41" s="74"/>
    </row>
    <row r="42" spans="4:28" x14ac:dyDescent="0.25">
      <c r="F42" s="74"/>
      <c r="G42" s="74"/>
      <c r="H42" s="74"/>
      <c r="I42" s="75"/>
      <c r="J42" s="74"/>
      <c r="K42" s="73"/>
      <c r="X42" s="74"/>
      <c r="Y42" s="74"/>
      <c r="Z42" s="74"/>
      <c r="AA42" s="75"/>
      <c r="AB42" s="74"/>
    </row>
    <row r="43" spans="4:28" x14ac:dyDescent="0.25">
      <c r="F43" s="74"/>
      <c r="G43" s="74"/>
      <c r="H43" s="74"/>
      <c r="I43" s="75"/>
      <c r="J43" s="74"/>
      <c r="X43" s="74"/>
      <c r="Y43" s="74"/>
      <c r="Z43" s="74"/>
      <c r="AA43" s="75"/>
      <c r="AB43" s="74"/>
    </row>
    <row r="44" spans="4:28" x14ac:dyDescent="0.25">
      <c r="F44" s="74"/>
      <c r="G44" s="74"/>
      <c r="H44" s="74"/>
      <c r="I44" s="75"/>
      <c r="J44" s="74"/>
    </row>
    <row r="45" spans="4:28" x14ac:dyDescent="0.25">
      <c r="F45" s="74"/>
      <c r="G45" s="74"/>
      <c r="H45" s="74"/>
      <c r="I45" s="75"/>
      <c r="J45" s="74"/>
    </row>
    <row r="46" spans="4:28" x14ac:dyDescent="0.25">
      <c r="F46" s="74"/>
      <c r="G46" s="74"/>
      <c r="H46" s="74"/>
      <c r="I46" s="75"/>
      <c r="J46" s="74"/>
    </row>
    <row r="47" spans="4:28" x14ac:dyDescent="0.25">
      <c r="F47" s="74"/>
      <c r="G47" s="74"/>
      <c r="H47" s="74"/>
      <c r="I47" s="75"/>
      <c r="J47" s="81"/>
      <c r="K47" s="81"/>
      <c r="L47" s="81"/>
      <c r="M47" s="81"/>
      <c r="N47" s="81"/>
    </row>
    <row r="48" spans="4:28" x14ac:dyDescent="0.25">
      <c r="F48" s="74"/>
      <c r="G48" s="74"/>
      <c r="H48" s="74"/>
      <c r="I48" s="75"/>
      <c r="J48" s="88">
        <v>1</v>
      </c>
      <c r="K48" s="88" t="s">
        <v>12</v>
      </c>
      <c r="L48" s="88">
        <v>105.29</v>
      </c>
      <c r="M48" s="89">
        <f>L48*10.764</f>
        <v>1133.3415600000001</v>
      </c>
      <c r="N48" s="88">
        <v>40</v>
      </c>
      <c r="P48" s="46">
        <f>40+38</f>
        <v>78</v>
      </c>
    </row>
    <row r="49" spans="5:16" x14ac:dyDescent="0.25">
      <c r="F49" s="74"/>
      <c r="G49" s="74"/>
      <c r="H49" s="74"/>
      <c r="I49" s="75"/>
      <c r="J49" s="88">
        <v>2</v>
      </c>
      <c r="K49" s="88" t="s">
        <v>18</v>
      </c>
      <c r="L49" s="88">
        <v>185.51</v>
      </c>
      <c r="M49" s="89">
        <f t="shared" ref="M49:M53" si="1">L49*10.764</f>
        <v>1996.8296399999997</v>
      </c>
      <c r="N49" s="88">
        <v>38</v>
      </c>
      <c r="P49" s="46">
        <f>36+4</f>
        <v>40</v>
      </c>
    </row>
    <row r="50" spans="5:16" x14ac:dyDescent="0.25">
      <c r="J50" s="88">
        <v>3</v>
      </c>
      <c r="K50" s="88" t="s">
        <v>20</v>
      </c>
      <c r="L50" s="88">
        <v>120.65</v>
      </c>
      <c r="M50" s="89">
        <f t="shared" si="1"/>
        <v>1298.6766</v>
      </c>
      <c r="N50" s="88">
        <v>38</v>
      </c>
    </row>
    <row r="51" spans="5:16" x14ac:dyDescent="0.25">
      <c r="J51" s="88">
        <v>4</v>
      </c>
      <c r="K51" s="88" t="s">
        <v>19</v>
      </c>
      <c r="L51" s="88">
        <v>161.46</v>
      </c>
      <c r="M51" s="89">
        <f t="shared" si="1"/>
        <v>1737.95544</v>
      </c>
      <c r="N51" s="88">
        <v>36</v>
      </c>
    </row>
    <row r="52" spans="5:16" x14ac:dyDescent="0.25">
      <c r="J52" s="88">
        <v>5</v>
      </c>
      <c r="K52" s="88" t="s">
        <v>21</v>
      </c>
      <c r="L52" s="88">
        <v>152.54</v>
      </c>
      <c r="M52" s="89">
        <f t="shared" si="1"/>
        <v>1641.9405599999998</v>
      </c>
      <c r="N52" s="88">
        <v>4</v>
      </c>
    </row>
    <row r="53" spans="5:16" x14ac:dyDescent="0.25">
      <c r="J53" s="88">
        <v>6</v>
      </c>
      <c r="K53" s="88" t="s">
        <v>22</v>
      </c>
      <c r="L53" s="88">
        <v>22.71</v>
      </c>
      <c r="M53" s="89">
        <f t="shared" si="1"/>
        <v>244.45043999999999</v>
      </c>
      <c r="N53" s="88">
        <v>1</v>
      </c>
    </row>
    <row r="54" spans="5:16" x14ac:dyDescent="0.25">
      <c r="E54" s="81"/>
      <c r="F54" s="82"/>
      <c r="G54" s="83"/>
      <c r="H54" s="82"/>
      <c r="I54" s="84"/>
      <c r="J54" s="90"/>
      <c r="K54" s="90"/>
      <c r="L54" s="91"/>
      <c r="M54" s="91"/>
      <c r="N54" s="92">
        <f>SUM(N48:N53)</f>
        <v>157</v>
      </c>
    </row>
    <row r="55" spans="5:16" x14ac:dyDescent="0.25">
      <c r="F55" s="85"/>
      <c r="G55" s="85"/>
      <c r="H55" s="85"/>
      <c r="I55" s="75"/>
      <c r="J55" s="85"/>
      <c r="K55" s="85"/>
    </row>
    <row r="56" spans="5:16" x14ac:dyDescent="0.25">
      <c r="F56" s="85"/>
      <c r="G56" s="85"/>
      <c r="H56" s="85"/>
      <c r="I56" s="75"/>
      <c r="J56" s="85"/>
      <c r="K56" s="85"/>
    </row>
    <row r="57" spans="5:16" x14ac:dyDescent="0.25">
      <c r="F57" s="85"/>
      <c r="G57" s="85"/>
      <c r="H57" s="85"/>
      <c r="I57" s="75"/>
      <c r="J57" s="85"/>
      <c r="K57" s="85"/>
    </row>
    <row r="58" spans="5:16" x14ac:dyDescent="0.25">
      <c r="F58" s="139"/>
      <c r="G58" s="139"/>
      <c r="H58" s="139"/>
      <c r="I58" s="139"/>
      <c r="J58" s="139"/>
      <c r="K58" s="77"/>
    </row>
    <row r="89" spans="6:11" x14ac:dyDescent="0.25">
      <c r="F89" s="82"/>
      <c r="G89" s="83"/>
      <c r="H89" s="82"/>
      <c r="I89" s="84"/>
      <c r="J89" s="84"/>
      <c r="K89" s="84"/>
    </row>
    <row r="90" spans="6:11" x14ac:dyDescent="0.25">
      <c r="F90" s="85"/>
      <c r="G90" s="85"/>
      <c r="H90" s="85"/>
      <c r="I90" s="75"/>
      <c r="J90" s="85"/>
      <c r="K90" s="85"/>
    </row>
    <row r="91" spans="6:11" x14ac:dyDescent="0.25">
      <c r="F91" s="85"/>
      <c r="G91" s="85"/>
      <c r="H91" s="85"/>
      <c r="I91" s="75"/>
      <c r="J91" s="85"/>
      <c r="K91" s="85"/>
    </row>
    <row r="92" spans="6:11" x14ac:dyDescent="0.25">
      <c r="F92" s="85"/>
      <c r="G92" s="85"/>
      <c r="H92" s="85"/>
      <c r="I92" s="75"/>
      <c r="J92" s="85"/>
      <c r="K92" s="85"/>
    </row>
    <row r="93" spans="6:11" x14ac:dyDescent="0.25">
      <c r="F93" s="85"/>
      <c r="G93" s="85"/>
      <c r="H93" s="85"/>
      <c r="I93" s="75"/>
      <c r="J93" s="85"/>
      <c r="K93" s="85"/>
    </row>
    <row r="94" spans="6:11" x14ac:dyDescent="0.25">
      <c r="F94" s="85"/>
      <c r="G94" s="85"/>
      <c r="H94" s="85"/>
      <c r="I94" s="75"/>
      <c r="J94" s="85"/>
      <c r="K94" s="85"/>
    </row>
    <row r="95" spans="6:11" x14ac:dyDescent="0.25">
      <c r="F95" s="139"/>
      <c r="G95" s="139"/>
      <c r="H95" s="139"/>
      <c r="I95" s="139"/>
      <c r="J95" s="139"/>
      <c r="K95" s="77"/>
    </row>
    <row r="113" spans="6:24" x14ac:dyDescent="0.25">
      <c r="F113" s="82"/>
      <c r="G113" s="83"/>
      <c r="H113" s="82"/>
      <c r="I113" s="84"/>
      <c r="J113" s="84"/>
      <c r="K113" s="84"/>
    </row>
    <row r="114" spans="6:24" x14ac:dyDescent="0.25">
      <c r="F114" s="85"/>
      <c r="G114" s="85"/>
      <c r="H114" s="85"/>
      <c r="I114" s="75"/>
      <c r="J114" s="85"/>
      <c r="K114" s="85"/>
    </row>
    <row r="115" spans="6:24" x14ac:dyDescent="0.25">
      <c r="F115" s="85"/>
      <c r="G115" s="85"/>
      <c r="H115" s="85"/>
      <c r="I115" s="75"/>
      <c r="J115" s="85"/>
      <c r="K115" s="85"/>
    </row>
    <row r="116" spans="6:24" x14ac:dyDescent="0.25">
      <c r="F116" s="85"/>
      <c r="G116" s="85"/>
      <c r="H116" s="85"/>
      <c r="I116" s="75"/>
      <c r="J116" s="85"/>
      <c r="K116" s="85"/>
    </row>
    <row r="117" spans="6:24" x14ac:dyDescent="0.25">
      <c r="F117" s="85"/>
      <c r="G117" s="85"/>
      <c r="H117" s="85"/>
      <c r="I117" s="75"/>
      <c r="J117" s="85"/>
      <c r="K117" s="85"/>
    </row>
    <row r="118" spans="6:24" x14ac:dyDescent="0.25">
      <c r="F118" s="85"/>
      <c r="G118" s="85"/>
      <c r="H118" s="85"/>
      <c r="I118" s="75"/>
      <c r="J118" s="85"/>
      <c r="K118" s="85"/>
      <c r="X118" s="77"/>
    </row>
    <row r="119" spans="6:24" x14ac:dyDescent="0.25">
      <c r="F119" s="139"/>
      <c r="G119" s="139"/>
      <c r="H119" s="139"/>
      <c r="I119" s="139"/>
      <c r="J119" s="139"/>
      <c r="K119" s="77"/>
    </row>
    <row r="134" spans="6:11" x14ac:dyDescent="0.25">
      <c r="F134" s="82"/>
      <c r="G134" s="83"/>
      <c r="H134" s="82"/>
      <c r="I134" s="84"/>
      <c r="J134" s="84"/>
      <c r="K134" s="84"/>
    </row>
    <row r="135" spans="6:11" x14ac:dyDescent="0.25">
      <c r="F135" s="85"/>
      <c r="G135" s="85"/>
      <c r="H135" s="85"/>
      <c r="I135" s="75"/>
      <c r="J135" s="85"/>
      <c r="K135" s="85"/>
    </row>
    <row r="136" spans="6:11" x14ac:dyDescent="0.25">
      <c r="F136" s="85"/>
      <c r="G136" s="85"/>
      <c r="H136" s="85"/>
      <c r="I136" s="75"/>
      <c r="J136" s="85"/>
      <c r="K136" s="85"/>
    </row>
    <row r="137" spans="6:11" x14ac:dyDescent="0.25">
      <c r="F137" s="85"/>
      <c r="G137" s="85"/>
      <c r="H137" s="85"/>
      <c r="I137" s="75"/>
      <c r="J137" s="85"/>
      <c r="K137" s="85"/>
    </row>
    <row r="138" spans="6:11" x14ac:dyDescent="0.25">
      <c r="F138" s="139"/>
      <c r="G138" s="139"/>
      <c r="H138" s="139"/>
      <c r="I138" s="139"/>
      <c r="J138" s="139"/>
      <c r="K138" s="77"/>
    </row>
    <row r="170" spans="6:11" x14ac:dyDescent="0.25">
      <c r="F170" s="82"/>
      <c r="G170" s="83"/>
      <c r="H170" s="82"/>
      <c r="I170" s="84"/>
      <c r="J170" s="84"/>
      <c r="K170" s="84"/>
    </row>
    <row r="171" spans="6:11" x14ac:dyDescent="0.25">
      <c r="F171" s="85"/>
      <c r="G171" s="85"/>
      <c r="H171" s="85"/>
      <c r="I171" s="75"/>
      <c r="J171" s="85"/>
      <c r="K171" s="85"/>
    </row>
    <row r="172" spans="6:11" x14ac:dyDescent="0.25">
      <c r="F172" s="85"/>
      <c r="G172" s="85"/>
      <c r="H172" s="85"/>
      <c r="I172" s="75"/>
      <c r="J172" s="85"/>
      <c r="K172" s="85"/>
    </row>
    <row r="173" spans="6:11" x14ac:dyDescent="0.25">
      <c r="F173" s="85"/>
      <c r="G173" s="85"/>
      <c r="H173" s="85"/>
      <c r="I173" s="75"/>
      <c r="J173" s="85"/>
      <c r="K173" s="85"/>
    </row>
    <row r="174" spans="6:11" x14ac:dyDescent="0.25">
      <c r="F174" s="85"/>
      <c r="G174" s="85"/>
      <c r="H174" s="85"/>
      <c r="I174" s="75"/>
      <c r="J174" s="85"/>
      <c r="K174" s="85"/>
    </row>
    <row r="175" spans="6:11" x14ac:dyDescent="0.25">
      <c r="F175" s="85"/>
      <c r="G175" s="85"/>
      <c r="H175" s="85"/>
      <c r="I175" s="75"/>
      <c r="J175" s="85"/>
      <c r="K175" s="85"/>
    </row>
    <row r="176" spans="6:11" x14ac:dyDescent="0.25">
      <c r="F176" s="85"/>
      <c r="G176" s="85"/>
      <c r="H176" s="85"/>
      <c r="I176" s="75"/>
      <c r="J176" s="85"/>
      <c r="K176" s="85"/>
    </row>
    <row r="177" spans="6:11" x14ac:dyDescent="0.25">
      <c r="F177" s="85"/>
      <c r="G177" s="85"/>
      <c r="H177" s="85"/>
      <c r="I177" s="75"/>
      <c r="J177" s="85"/>
      <c r="K177" s="85"/>
    </row>
    <row r="178" spans="6:11" x14ac:dyDescent="0.25">
      <c r="F178" s="139"/>
      <c r="G178" s="139"/>
      <c r="H178" s="139"/>
      <c r="I178" s="139"/>
      <c r="J178" s="139"/>
      <c r="K178" s="77"/>
    </row>
  </sheetData>
  <mergeCells count="5">
    <mergeCell ref="F178:J178"/>
    <mergeCell ref="F58:J58"/>
    <mergeCell ref="F95:J95"/>
    <mergeCell ref="F119:J119"/>
    <mergeCell ref="F138:J13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111"/>
  <sheetViews>
    <sheetView topLeftCell="A31" zoomScale="130" zoomScaleNormal="130" workbookViewId="0">
      <selection activeCell="I9" sqref="I9"/>
    </sheetView>
  </sheetViews>
  <sheetFormatPr defaultRowHeight="15" x14ac:dyDescent="0.25"/>
  <cols>
    <col min="1" max="1" width="16" style="64" bestFit="1" customWidth="1"/>
    <col min="2" max="2" width="5.85546875" style="64" customWidth="1"/>
    <col min="3" max="3" width="8.5703125" style="64" bestFit="1" customWidth="1"/>
    <col min="4" max="4" width="8.85546875" style="64" bestFit="1" customWidth="1"/>
    <col min="5" max="5" width="7.42578125" style="64" bestFit="1" customWidth="1"/>
    <col min="6" max="6" width="7.28515625" style="64" customWidth="1"/>
    <col min="7" max="7" width="16" style="64" bestFit="1" customWidth="1"/>
    <col min="8" max="8" width="4.5703125" style="64" customWidth="1"/>
    <col min="9" max="9" width="9.140625" style="64" bestFit="1" customWidth="1"/>
    <col min="10" max="10" width="7.42578125" style="64" customWidth="1"/>
    <col min="11" max="11" width="5.85546875" style="64" customWidth="1"/>
    <col min="12" max="12" width="9.140625" style="64" customWidth="1"/>
    <col min="13" max="13" width="14.5703125" style="64" customWidth="1"/>
    <col min="14" max="14" width="5" style="64" customWidth="1"/>
    <col min="15" max="15" width="6.5703125" style="64" customWidth="1"/>
    <col min="16" max="16" width="5.7109375" style="64" customWidth="1"/>
    <col min="17" max="17" width="6.7109375" style="64" customWidth="1"/>
    <col min="18" max="18" width="11.28515625" style="64" customWidth="1"/>
    <col min="19" max="19" width="14.5703125" style="65" customWidth="1"/>
    <col min="20" max="20" width="3.5703125" style="65" customWidth="1"/>
    <col min="21" max="21" width="8" style="65" customWidth="1"/>
    <col min="22" max="22" width="7.28515625" style="65" customWidth="1"/>
    <col min="23" max="23" width="6.7109375" style="65" customWidth="1"/>
    <col min="24" max="24" width="9.140625" style="64" customWidth="1"/>
    <col min="25" max="25" width="14.85546875" style="65" customWidth="1"/>
    <col min="26" max="26" width="4.42578125" style="65" customWidth="1"/>
    <col min="27" max="27" width="7" style="65" customWidth="1"/>
    <col min="28" max="28" width="5.5703125" style="65" customWidth="1"/>
    <col min="29" max="29" width="7" style="65" customWidth="1"/>
    <col min="30" max="30" width="10.140625" style="64" customWidth="1"/>
    <col min="31" max="31" width="14.7109375" style="65" customWidth="1"/>
    <col min="32" max="32" width="4.140625" style="65" customWidth="1"/>
    <col min="33" max="33" width="6.28515625" style="65" customWidth="1"/>
    <col min="34" max="34" width="5.85546875" style="65" customWidth="1"/>
    <col min="35" max="35" width="7" style="65" customWidth="1"/>
    <col min="36" max="36" width="9.140625" style="64"/>
    <col min="37" max="43" width="9.140625" style="65"/>
    <col min="44" max="16384" width="9.140625" style="66"/>
  </cols>
  <sheetData>
    <row r="1" spans="1:36" x14ac:dyDescent="0.25">
      <c r="A1" s="63" t="s">
        <v>23</v>
      </c>
      <c r="G1" s="63" t="s">
        <v>27</v>
      </c>
      <c r="M1" s="63"/>
      <c r="S1" s="63"/>
      <c r="T1" s="64"/>
      <c r="U1" s="64"/>
      <c r="V1" s="64"/>
      <c r="W1" s="64"/>
      <c r="Y1" s="63"/>
      <c r="Z1" s="64"/>
      <c r="AA1" s="64"/>
      <c r="AB1" s="64"/>
      <c r="AC1" s="64"/>
      <c r="AE1" s="63"/>
      <c r="AF1" s="64"/>
      <c r="AG1" s="64"/>
      <c r="AH1" s="64"/>
      <c r="AI1" s="64"/>
    </row>
    <row r="2" spans="1:36" x14ac:dyDescent="0.25">
      <c r="A2" s="67" t="s">
        <v>24</v>
      </c>
      <c r="B2" s="63"/>
      <c r="G2" s="63" t="s">
        <v>24</v>
      </c>
      <c r="J2" s="68"/>
      <c r="M2" s="69"/>
      <c r="S2" s="69"/>
      <c r="T2" s="64"/>
      <c r="U2" s="64"/>
      <c r="V2" s="64"/>
      <c r="W2" s="64"/>
      <c r="Y2" s="63"/>
      <c r="Z2" s="64"/>
      <c r="AA2" s="64"/>
      <c r="AB2" s="68"/>
      <c r="AC2" s="64"/>
      <c r="AE2" s="69"/>
      <c r="AF2" s="64"/>
      <c r="AG2" s="64"/>
      <c r="AH2" s="64"/>
      <c r="AI2" s="64"/>
    </row>
    <row r="3" spans="1:36" x14ac:dyDescent="0.25">
      <c r="A3" s="64" t="s">
        <v>25</v>
      </c>
      <c r="B3" s="64">
        <v>1</v>
      </c>
      <c r="C3" s="64" t="s">
        <v>12</v>
      </c>
      <c r="D3" s="97">
        <v>1133.019</v>
      </c>
      <c r="E3" s="97">
        <v>125.29300000000001</v>
      </c>
      <c r="G3" s="64" t="s">
        <v>28</v>
      </c>
      <c r="H3" s="64">
        <v>1</v>
      </c>
      <c r="I3" s="64" t="s">
        <v>12</v>
      </c>
      <c r="J3" s="97">
        <v>1133.3420000000001</v>
      </c>
      <c r="K3" s="97">
        <v>128.845</v>
      </c>
      <c r="M3" s="26"/>
      <c r="N3" s="26"/>
      <c r="O3" s="26">
        <v>116.9</v>
      </c>
      <c r="P3" s="64">
        <f>O3*10.764</f>
        <v>1258.3116</v>
      </c>
      <c r="Q3" s="70"/>
      <c r="R3" s="26"/>
      <c r="S3" s="26"/>
      <c r="T3" s="26"/>
      <c r="U3" s="26"/>
      <c r="V3" s="64"/>
      <c r="W3" s="70"/>
      <c r="X3" s="26"/>
      <c r="Y3" s="64"/>
      <c r="Z3" s="64"/>
      <c r="AA3" s="64"/>
      <c r="AB3" s="64"/>
      <c r="AC3" s="70"/>
      <c r="AE3" s="26"/>
      <c r="AF3" s="26"/>
      <c r="AG3" s="26"/>
      <c r="AH3" s="64"/>
      <c r="AI3" s="70"/>
      <c r="AJ3" s="26"/>
    </row>
    <row r="4" spans="1:36" x14ac:dyDescent="0.25">
      <c r="B4" s="64">
        <v>2</v>
      </c>
      <c r="C4" s="64" t="s">
        <v>26</v>
      </c>
      <c r="D4" s="97">
        <v>0</v>
      </c>
      <c r="E4" s="97">
        <v>0</v>
      </c>
      <c r="H4" s="64">
        <v>2</v>
      </c>
      <c r="I4" s="64" t="s">
        <v>18</v>
      </c>
      <c r="J4" s="97">
        <v>1996.83</v>
      </c>
      <c r="K4" s="97">
        <v>254.67599999999999</v>
      </c>
      <c r="Q4" s="70"/>
      <c r="R4" s="26"/>
      <c r="S4" s="64"/>
      <c r="T4" s="64"/>
      <c r="U4" s="26"/>
      <c r="V4" s="64"/>
      <c r="W4" s="70"/>
      <c r="X4" s="26"/>
      <c r="Y4" s="64"/>
      <c r="Z4" s="64"/>
      <c r="AA4" s="64"/>
      <c r="AB4" s="64"/>
      <c r="AC4" s="70"/>
      <c r="AE4" s="64"/>
      <c r="AF4" s="64"/>
      <c r="AG4" s="64"/>
      <c r="AH4" s="64"/>
      <c r="AI4" s="70"/>
      <c r="AJ4" s="26"/>
    </row>
    <row r="5" spans="1:36" x14ac:dyDescent="0.25">
      <c r="B5" s="64">
        <v>3</v>
      </c>
      <c r="C5" s="64" t="s">
        <v>12</v>
      </c>
      <c r="D5" s="97">
        <v>1298.68</v>
      </c>
      <c r="E5" s="97">
        <v>146.18</v>
      </c>
      <c r="H5" s="64">
        <v>3</v>
      </c>
      <c r="I5" s="64" t="s">
        <v>12</v>
      </c>
      <c r="J5" s="97">
        <v>1298.68</v>
      </c>
      <c r="K5" s="97">
        <v>146.18</v>
      </c>
      <c r="Q5" s="70"/>
      <c r="R5" s="26"/>
      <c r="S5" s="64"/>
      <c r="T5" s="64"/>
      <c r="U5" s="26"/>
      <c r="V5" s="64"/>
      <c r="W5" s="70"/>
      <c r="X5" s="26"/>
      <c r="Y5" s="64"/>
      <c r="Z5" s="64"/>
      <c r="AA5" s="64"/>
      <c r="AB5" s="64"/>
      <c r="AC5" s="70"/>
      <c r="AE5" s="64"/>
      <c r="AF5" s="64"/>
      <c r="AG5" s="64"/>
      <c r="AH5" s="64"/>
      <c r="AI5" s="70"/>
      <c r="AJ5" s="26"/>
    </row>
    <row r="6" spans="1:36" x14ac:dyDescent="0.25">
      <c r="A6" s="63"/>
      <c r="B6" s="64">
        <v>4</v>
      </c>
      <c r="C6" s="64" t="s">
        <v>18</v>
      </c>
      <c r="D6" s="97">
        <v>1996.83</v>
      </c>
      <c r="E6" s="97">
        <v>254.67599999999999</v>
      </c>
      <c r="H6" s="64">
        <v>4</v>
      </c>
      <c r="I6" s="64" t="s">
        <v>26</v>
      </c>
      <c r="J6" s="97">
        <v>0</v>
      </c>
      <c r="K6" s="97">
        <v>0</v>
      </c>
      <c r="O6" s="26"/>
      <c r="Q6" s="70"/>
      <c r="R6" s="26"/>
      <c r="S6" s="64"/>
      <c r="T6" s="64"/>
      <c r="U6" s="26"/>
      <c r="V6" s="64"/>
      <c r="W6" s="70"/>
      <c r="X6" s="26"/>
      <c r="Y6" s="64"/>
      <c r="Z6" s="64"/>
      <c r="AA6" s="64"/>
      <c r="AB6" s="64"/>
      <c r="AC6" s="70"/>
      <c r="AE6" s="64"/>
      <c r="AF6" s="64"/>
      <c r="AG6" s="26"/>
      <c r="AH6" s="64"/>
      <c r="AI6" s="70"/>
      <c r="AJ6" s="26"/>
    </row>
    <row r="7" spans="1:36" x14ac:dyDescent="0.25">
      <c r="A7" s="67"/>
      <c r="G7" s="63"/>
      <c r="M7" s="69"/>
      <c r="N7" s="26"/>
      <c r="O7" s="26"/>
      <c r="Q7" s="70"/>
      <c r="R7" s="26"/>
      <c r="S7" s="69"/>
      <c r="T7" s="26"/>
      <c r="U7" s="26"/>
      <c r="V7" s="64"/>
      <c r="W7" s="70"/>
      <c r="X7" s="26"/>
      <c r="Y7" s="63"/>
      <c r="Z7" s="64"/>
      <c r="AA7" s="64"/>
      <c r="AB7" s="64"/>
      <c r="AC7" s="70"/>
      <c r="AE7" s="69"/>
      <c r="AF7" s="26"/>
      <c r="AG7" s="26"/>
      <c r="AH7" s="64"/>
      <c r="AI7" s="70"/>
      <c r="AJ7" s="26"/>
    </row>
    <row r="8" spans="1:36" x14ac:dyDescent="0.25">
      <c r="A8" s="63" t="s">
        <v>29</v>
      </c>
      <c r="G8" s="63" t="s">
        <v>29</v>
      </c>
      <c r="J8" s="63"/>
      <c r="K8" s="63"/>
      <c r="M8" s="69"/>
      <c r="N8" s="26"/>
      <c r="O8" s="26"/>
      <c r="Q8" s="70"/>
      <c r="R8" s="26"/>
      <c r="S8" s="69"/>
      <c r="T8" s="26"/>
      <c r="U8" s="26"/>
      <c r="V8" s="64"/>
      <c r="W8" s="70"/>
      <c r="X8" s="26"/>
      <c r="AE8" s="69"/>
      <c r="AF8" s="26"/>
      <c r="AG8" s="26"/>
      <c r="AH8" s="64"/>
      <c r="AI8" s="70"/>
      <c r="AJ8" s="26"/>
    </row>
    <row r="9" spans="1:36" x14ac:dyDescent="0.25">
      <c r="A9" s="64" t="s">
        <v>30</v>
      </c>
      <c r="B9" s="64">
        <v>1</v>
      </c>
      <c r="C9" s="64" t="s">
        <v>67</v>
      </c>
      <c r="D9" s="97">
        <v>0</v>
      </c>
      <c r="E9" s="97">
        <v>0</v>
      </c>
      <c r="G9" s="64" t="s">
        <v>30</v>
      </c>
      <c r="H9" s="64">
        <v>1</v>
      </c>
      <c r="I9" s="64" t="s">
        <v>67</v>
      </c>
      <c r="J9" s="97">
        <v>0</v>
      </c>
      <c r="K9" s="97">
        <v>0</v>
      </c>
      <c r="M9" s="69"/>
      <c r="N9" s="26"/>
      <c r="O9" s="26"/>
      <c r="Q9" s="70"/>
      <c r="R9" s="26"/>
      <c r="S9" s="69"/>
      <c r="T9" s="26"/>
      <c r="U9" s="26"/>
      <c r="V9" s="64"/>
      <c r="W9" s="70"/>
      <c r="X9" s="26"/>
      <c r="AE9" s="69"/>
      <c r="AF9" s="26"/>
      <c r="AG9" s="26"/>
      <c r="AH9" s="64"/>
      <c r="AI9" s="70"/>
    </row>
    <row r="10" spans="1:36" x14ac:dyDescent="0.25">
      <c r="B10" s="64">
        <v>2</v>
      </c>
      <c r="C10" s="64" t="s">
        <v>26</v>
      </c>
      <c r="D10" s="97">
        <v>0</v>
      </c>
      <c r="E10" s="97">
        <v>0</v>
      </c>
      <c r="H10" s="64">
        <v>2</v>
      </c>
      <c r="I10" s="64" t="s">
        <v>18</v>
      </c>
      <c r="J10" s="97">
        <v>1996.83</v>
      </c>
      <c r="K10" s="97">
        <v>254.67599999999999</v>
      </c>
      <c r="M10" s="69"/>
      <c r="N10" s="26"/>
      <c r="O10" s="26"/>
      <c r="Q10" s="70"/>
      <c r="R10" s="26"/>
      <c r="S10" s="69"/>
      <c r="T10" s="26"/>
      <c r="U10" s="26"/>
      <c r="V10" s="64"/>
      <c r="W10" s="70"/>
      <c r="X10" s="26"/>
      <c r="AE10" s="69"/>
      <c r="AF10" s="26"/>
      <c r="AG10" s="26"/>
      <c r="AH10" s="64"/>
      <c r="AI10" s="70"/>
    </row>
    <row r="11" spans="1:36" x14ac:dyDescent="0.25">
      <c r="B11" s="64">
        <v>3</v>
      </c>
      <c r="C11" s="64" t="s">
        <v>12</v>
      </c>
      <c r="D11" s="97">
        <v>1298.68</v>
      </c>
      <c r="E11" s="97">
        <v>146.18</v>
      </c>
      <c r="H11" s="64">
        <v>3</v>
      </c>
      <c r="I11" s="64" t="s">
        <v>12</v>
      </c>
      <c r="J11" s="97">
        <v>1298.68</v>
      </c>
      <c r="K11" s="97">
        <v>146.18</v>
      </c>
      <c r="M11" s="69"/>
      <c r="N11" s="26"/>
      <c r="O11" s="26"/>
    </row>
    <row r="12" spans="1:36" x14ac:dyDescent="0.25">
      <c r="A12" s="67"/>
      <c r="B12" s="64">
        <v>4</v>
      </c>
      <c r="C12" s="64" t="s">
        <v>18</v>
      </c>
      <c r="D12" s="97">
        <v>1996.83</v>
      </c>
      <c r="E12" s="97">
        <v>254.67599999999999</v>
      </c>
      <c r="G12" s="67"/>
      <c r="H12" s="64">
        <v>4</v>
      </c>
      <c r="I12" s="64" t="s">
        <v>26</v>
      </c>
      <c r="J12" s="97">
        <v>0</v>
      </c>
      <c r="K12" s="97">
        <v>0</v>
      </c>
      <c r="M12" s="67"/>
      <c r="N12" s="26"/>
      <c r="O12" s="26"/>
      <c r="S12" s="67"/>
      <c r="Y12" s="67"/>
      <c r="AE12" s="67"/>
    </row>
    <row r="13" spans="1:36" x14ac:dyDescent="0.25">
      <c r="N13" s="26"/>
      <c r="O13" s="26"/>
      <c r="Q13" s="70"/>
      <c r="S13" s="64"/>
      <c r="T13" s="26"/>
      <c r="U13" s="26"/>
      <c r="V13" s="64"/>
      <c r="W13" s="70"/>
      <c r="X13" s="26"/>
      <c r="Y13" s="64"/>
      <c r="Z13" s="64"/>
      <c r="AA13" s="64"/>
      <c r="AB13" s="64"/>
      <c r="AC13" s="70"/>
      <c r="AE13" s="64"/>
      <c r="AF13" s="26"/>
      <c r="AG13" s="26"/>
      <c r="AH13" s="64"/>
      <c r="AI13" s="70"/>
    </row>
    <row r="14" spans="1:36" x14ac:dyDescent="0.25">
      <c r="A14" s="63" t="s">
        <v>31</v>
      </c>
      <c r="G14" s="63" t="s">
        <v>31</v>
      </c>
      <c r="Q14" s="70"/>
      <c r="T14" s="64"/>
      <c r="U14" s="26"/>
      <c r="V14" s="64"/>
      <c r="W14" s="70"/>
      <c r="X14" s="26"/>
      <c r="Z14" s="64"/>
      <c r="AA14" s="64"/>
      <c r="AB14" s="64"/>
      <c r="AC14" s="70"/>
      <c r="AF14" s="64"/>
      <c r="AG14" s="64"/>
      <c r="AH14" s="64"/>
      <c r="AI14" s="70"/>
    </row>
    <row r="15" spans="1:36" x14ac:dyDescent="0.25">
      <c r="A15" s="64" t="s">
        <v>28</v>
      </c>
      <c r="B15" s="64">
        <v>1</v>
      </c>
      <c r="C15" s="64" t="s">
        <v>12</v>
      </c>
      <c r="D15" s="97">
        <v>1133.019</v>
      </c>
      <c r="E15" s="97">
        <v>125.29300000000001</v>
      </c>
      <c r="G15" s="64" t="s">
        <v>28</v>
      </c>
      <c r="H15" s="64">
        <v>1</v>
      </c>
      <c r="I15" s="64" t="s">
        <v>12</v>
      </c>
      <c r="J15" s="97">
        <v>1133.3420000000001</v>
      </c>
      <c r="K15" s="97">
        <v>128.845</v>
      </c>
      <c r="Q15" s="70"/>
      <c r="T15" s="64"/>
      <c r="U15" s="26"/>
      <c r="V15" s="64"/>
      <c r="W15" s="70"/>
      <c r="X15" s="26"/>
      <c r="Z15" s="64"/>
      <c r="AA15" s="64"/>
      <c r="AB15" s="64"/>
      <c r="AC15" s="70"/>
      <c r="AF15" s="64"/>
      <c r="AG15" s="64"/>
      <c r="AH15" s="64"/>
      <c r="AI15" s="70"/>
    </row>
    <row r="16" spans="1:36" x14ac:dyDescent="0.25">
      <c r="B16" s="64">
        <v>2</v>
      </c>
      <c r="C16" s="64" t="s">
        <v>26</v>
      </c>
      <c r="D16" s="97">
        <v>0</v>
      </c>
      <c r="E16" s="97">
        <v>0</v>
      </c>
      <c r="H16" s="64">
        <v>2</v>
      </c>
      <c r="I16" s="64" t="s">
        <v>18</v>
      </c>
      <c r="J16" s="97">
        <v>1996.83</v>
      </c>
      <c r="K16" s="97">
        <v>254.67599999999999</v>
      </c>
      <c r="O16" s="26"/>
      <c r="Q16" s="70"/>
      <c r="T16" s="64"/>
      <c r="U16" s="26"/>
      <c r="V16" s="64"/>
      <c r="W16" s="70"/>
      <c r="X16" s="26"/>
      <c r="Z16" s="64"/>
      <c r="AA16" s="64"/>
      <c r="AB16" s="64"/>
      <c r="AC16" s="70"/>
      <c r="AF16" s="64"/>
      <c r="AG16" s="26"/>
      <c r="AH16" s="64"/>
      <c r="AI16" s="70"/>
    </row>
    <row r="17" spans="1:36" x14ac:dyDescent="0.25">
      <c r="B17" s="64">
        <v>3</v>
      </c>
      <c r="C17" s="64" t="s">
        <v>12</v>
      </c>
      <c r="D17" s="97">
        <v>1298.68</v>
      </c>
      <c r="E17" s="97">
        <v>146.18</v>
      </c>
      <c r="H17" s="64">
        <v>3</v>
      </c>
      <c r="I17" s="64" t="s">
        <v>12</v>
      </c>
      <c r="J17" s="97">
        <v>1298.68</v>
      </c>
      <c r="K17" s="97">
        <v>146.18</v>
      </c>
      <c r="N17" s="26"/>
      <c r="O17" s="26"/>
      <c r="Q17" s="70"/>
      <c r="T17" s="26"/>
      <c r="U17" s="26"/>
      <c r="V17" s="64"/>
      <c r="W17" s="70"/>
      <c r="X17" s="26"/>
      <c r="Z17" s="64"/>
      <c r="AA17" s="64"/>
      <c r="AB17" s="64"/>
      <c r="AC17" s="70"/>
      <c r="AF17" s="26"/>
      <c r="AG17" s="26"/>
      <c r="AH17" s="64"/>
      <c r="AI17" s="70"/>
    </row>
    <row r="18" spans="1:36" x14ac:dyDescent="0.25">
      <c r="B18" s="64">
        <v>4</v>
      </c>
      <c r="C18" s="64" t="s">
        <v>18</v>
      </c>
      <c r="D18" s="97">
        <v>1996.83</v>
      </c>
      <c r="E18" s="97">
        <v>254.67599999999999</v>
      </c>
      <c r="H18" s="64">
        <v>4</v>
      </c>
      <c r="I18" s="64" t="s">
        <v>26</v>
      </c>
      <c r="J18" s="97">
        <v>0</v>
      </c>
      <c r="K18" s="97">
        <v>0</v>
      </c>
      <c r="M18" s="26"/>
      <c r="N18" s="26"/>
      <c r="O18" s="26"/>
      <c r="Q18" s="70"/>
      <c r="T18" s="26"/>
      <c r="U18" s="26"/>
      <c r="V18" s="64"/>
      <c r="W18" s="70"/>
      <c r="X18" s="26"/>
      <c r="AF18" s="26"/>
      <c r="AG18" s="26"/>
      <c r="AH18" s="64"/>
      <c r="AI18" s="70"/>
    </row>
    <row r="19" spans="1:36" x14ac:dyDescent="0.25">
      <c r="N19" s="26"/>
      <c r="O19" s="26"/>
      <c r="Q19" s="70"/>
      <c r="T19" s="26"/>
      <c r="U19" s="26"/>
      <c r="V19" s="64"/>
      <c r="W19" s="70"/>
      <c r="X19" s="26"/>
    </row>
    <row r="20" spans="1:36" ht="76.5" x14ac:dyDescent="0.25">
      <c r="A20" s="67" t="s">
        <v>32</v>
      </c>
      <c r="G20" s="67" t="s">
        <v>32</v>
      </c>
      <c r="N20" s="26"/>
      <c r="O20" s="26"/>
      <c r="Q20" s="70"/>
      <c r="T20" s="26"/>
      <c r="U20" s="26"/>
      <c r="V20" s="64"/>
      <c r="W20" s="70"/>
      <c r="X20" s="26"/>
    </row>
    <row r="21" spans="1:36" x14ac:dyDescent="0.25">
      <c r="A21" s="64" t="s">
        <v>33</v>
      </c>
      <c r="B21" s="64">
        <v>1</v>
      </c>
      <c r="C21" s="64" t="s">
        <v>12</v>
      </c>
      <c r="D21" s="97">
        <v>1133.019</v>
      </c>
      <c r="E21" s="97">
        <v>125.29300000000001</v>
      </c>
      <c r="G21" s="64" t="s">
        <v>33</v>
      </c>
      <c r="H21" s="64">
        <v>1</v>
      </c>
      <c r="I21" s="64" t="s">
        <v>12</v>
      </c>
      <c r="J21" s="97">
        <v>1133.3420000000001</v>
      </c>
      <c r="K21" s="97">
        <v>128.845</v>
      </c>
    </row>
    <row r="22" spans="1:36" x14ac:dyDescent="0.25">
      <c r="A22" s="67"/>
      <c r="B22" s="64">
        <v>2</v>
      </c>
      <c r="C22" s="64" t="s">
        <v>19</v>
      </c>
      <c r="D22" s="97">
        <v>1737.9549999999999</v>
      </c>
      <c r="E22" s="97">
        <v>167.16499999999999</v>
      </c>
      <c r="G22" s="67"/>
      <c r="H22" s="64">
        <v>2</v>
      </c>
      <c r="I22" s="64" t="s">
        <v>18</v>
      </c>
      <c r="J22" s="97">
        <v>1996.83</v>
      </c>
      <c r="K22" s="97">
        <v>254.67599999999999</v>
      </c>
      <c r="M22" s="67"/>
      <c r="S22" s="67"/>
      <c r="Y22" s="67"/>
      <c r="AE22" s="67"/>
    </row>
    <row r="23" spans="1:36" x14ac:dyDescent="0.25">
      <c r="B23" s="64">
        <v>3</v>
      </c>
      <c r="C23" s="64" t="s">
        <v>12</v>
      </c>
      <c r="D23" s="97">
        <v>1298.68</v>
      </c>
      <c r="E23" s="97">
        <v>146.18</v>
      </c>
      <c r="H23" s="64">
        <v>3</v>
      </c>
      <c r="I23" s="64" t="s">
        <v>12</v>
      </c>
      <c r="J23" s="97">
        <v>1298.68</v>
      </c>
      <c r="K23" s="97">
        <v>146.18</v>
      </c>
      <c r="N23" s="26"/>
      <c r="O23" s="26"/>
      <c r="Q23" s="70"/>
      <c r="R23" s="26"/>
      <c r="S23" s="64"/>
      <c r="T23" s="26"/>
      <c r="U23" s="26"/>
      <c r="V23" s="64"/>
      <c r="W23" s="70"/>
      <c r="X23" s="26"/>
      <c r="Y23" s="64"/>
      <c r="Z23" s="64"/>
      <c r="AA23" s="64"/>
      <c r="AB23" s="64"/>
      <c r="AC23" s="70"/>
      <c r="AE23" s="64"/>
      <c r="AF23" s="26"/>
      <c r="AG23" s="26"/>
      <c r="AH23" s="64"/>
      <c r="AI23" s="70"/>
      <c r="AJ23" s="26"/>
    </row>
    <row r="24" spans="1:36" x14ac:dyDescent="0.25">
      <c r="A24" s="63"/>
      <c r="B24" s="64">
        <v>4</v>
      </c>
      <c r="C24" s="64" t="s">
        <v>18</v>
      </c>
      <c r="D24" s="97">
        <v>1996.83</v>
      </c>
      <c r="E24" s="97">
        <v>254.67599999999999</v>
      </c>
      <c r="H24" s="64">
        <v>4</v>
      </c>
      <c r="I24" s="64" t="s">
        <v>19</v>
      </c>
      <c r="J24" s="97">
        <v>1737.9549999999999</v>
      </c>
      <c r="K24" s="97">
        <v>167.16499999999999</v>
      </c>
      <c r="Q24" s="70"/>
      <c r="R24" s="26"/>
      <c r="T24" s="64"/>
      <c r="U24" s="26"/>
      <c r="V24" s="64"/>
      <c r="W24" s="70"/>
      <c r="X24" s="26"/>
      <c r="Z24" s="64"/>
      <c r="AA24" s="64"/>
      <c r="AB24" s="64"/>
      <c r="AC24" s="70"/>
      <c r="AF24" s="64"/>
      <c r="AG24" s="64"/>
      <c r="AH24" s="64"/>
      <c r="AI24" s="70"/>
      <c r="AJ24" s="26"/>
    </row>
    <row r="25" spans="1:36" x14ac:dyDescent="0.25">
      <c r="A25" s="63"/>
      <c r="Q25" s="70"/>
      <c r="R25" s="26"/>
      <c r="T25" s="64"/>
      <c r="U25" s="26"/>
      <c r="V25" s="64"/>
      <c r="W25" s="70"/>
      <c r="X25" s="26"/>
      <c r="Z25" s="64"/>
      <c r="AA25" s="64"/>
      <c r="AB25" s="64"/>
      <c r="AC25" s="70"/>
      <c r="AF25" s="64"/>
      <c r="AG25" s="64"/>
      <c r="AH25" s="64"/>
      <c r="AI25" s="70"/>
      <c r="AJ25" s="26"/>
    </row>
    <row r="26" spans="1:36" x14ac:dyDescent="0.25">
      <c r="A26" s="63" t="s">
        <v>34</v>
      </c>
      <c r="G26" s="63" t="s">
        <v>34</v>
      </c>
      <c r="O26" s="71"/>
      <c r="P26" s="71"/>
      <c r="Q26" s="71"/>
      <c r="R26" s="69"/>
      <c r="T26" s="64"/>
      <c r="U26" s="26"/>
      <c r="V26" s="64"/>
      <c r="W26" s="70"/>
      <c r="X26" s="26"/>
      <c r="Z26" s="64"/>
      <c r="AA26" s="64"/>
      <c r="AB26" s="64"/>
      <c r="AC26" s="70"/>
      <c r="AF26" s="64"/>
      <c r="AG26" s="26"/>
      <c r="AH26" s="64"/>
      <c r="AI26" s="70"/>
      <c r="AJ26" s="26"/>
    </row>
    <row r="27" spans="1:36" x14ac:dyDescent="0.25">
      <c r="A27" s="64" t="s">
        <v>28</v>
      </c>
      <c r="B27" s="64">
        <v>1</v>
      </c>
      <c r="C27" s="64" t="s">
        <v>12</v>
      </c>
      <c r="D27" s="97">
        <v>1133.019</v>
      </c>
      <c r="E27" s="97">
        <v>125.29300000000001</v>
      </c>
      <c r="G27" s="64" t="s">
        <v>28</v>
      </c>
      <c r="H27" s="64">
        <v>1</v>
      </c>
      <c r="I27" s="64" t="s">
        <v>12</v>
      </c>
      <c r="J27" s="97">
        <v>1133.3420000000001</v>
      </c>
      <c r="K27" s="97">
        <v>128.845</v>
      </c>
      <c r="N27" s="26"/>
      <c r="O27" s="26"/>
      <c r="Q27" s="70"/>
      <c r="R27" s="26"/>
      <c r="T27" s="69"/>
      <c r="U27" s="71"/>
      <c r="V27" s="71"/>
      <c r="W27" s="71"/>
      <c r="X27" s="26"/>
      <c r="Z27" s="64"/>
      <c r="AA27" s="64"/>
      <c r="AB27" s="64"/>
      <c r="AC27" s="70"/>
      <c r="AF27" s="26"/>
      <c r="AG27" s="26"/>
      <c r="AH27" s="64"/>
      <c r="AI27" s="70"/>
      <c r="AJ27" s="26"/>
    </row>
    <row r="28" spans="1:36" x14ac:dyDescent="0.25">
      <c r="B28" s="64">
        <v>2</v>
      </c>
      <c r="C28" s="64" t="s">
        <v>36</v>
      </c>
      <c r="D28" s="97">
        <v>244.45</v>
      </c>
      <c r="E28" s="97">
        <v>0</v>
      </c>
      <c r="H28" s="64">
        <v>2</v>
      </c>
      <c r="I28" s="64" t="s">
        <v>18</v>
      </c>
      <c r="J28" s="97">
        <v>1996.83</v>
      </c>
      <c r="K28" s="97">
        <v>254.67599999999999</v>
      </c>
      <c r="M28" s="26"/>
      <c r="N28" s="26"/>
      <c r="O28" s="26"/>
      <c r="Q28" s="70"/>
      <c r="R28" s="26"/>
      <c r="T28" s="26"/>
      <c r="U28" s="26"/>
      <c r="V28" s="64"/>
      <c r="W28" s="70"/>
      <c r="X28" s="26"/>
      <c r="AF28" s="26"/>
      <c r="AG28" s="26"/>
      <c r="AH28" s="64"/>
      <c r="AI28" s="70"/>
      <c r="AJ28" s="26"/>
    </row>
    <row r="29" spans="1:36" x14ac:dyDescent="0.25">
      <c r="B29" s="64">
        <v>3</v>
      </c>
      <c r="C29" s="64" t="s">
        <v>12</v>
      </c>
      <c r="D29" s="97">
        <v>1298.68</v>
      </c>
      <c r="E29" s="97">
        <v>146.18</v>
      </c>
      <c r="H29" s="64">
        <v>3</v>
      </c>
      <c r="I29" s="64" t="s">
        <v>12</v>
      </c>
      <c r="J29" s="97">
        <v>1298.68</v>
      </c>
      <c r="K29" s="97">
        <v>146.18</v>
      </c>
      <c r="N29" s="26"/>
      <c r="O29" s="26"/>
      <c r="Q29" s="70"/>
      <c r="R29" s="26"/>
      <c r="T29" s="26"/>
      <c r="U29" s="26"/>
      <c r="V29" s="64"/>
      <c r="W29" s="70"/>
      <c r="X29" s="26"/>
    </row>
    <row r="30" spans="1:36" x14ac:dyDescent="0.25">
      <c r="B30" s="64">
        <v>4</v>
      </c>
      <c r="C30" s="64" t="s">
        <v>18</v>
      </c>
      <c r="D30" s="97">
        <v>1996.83</v>
      </c>
      <c r="E30" s="97">
        <v>254.67599999999999</v>
      </c>
      <c r="H30" s="64">
        <v>4</v>
      </c>
      <c r="I30" s="64" t="s">
        <v>37</v>
      </c>
      <c r="J30" s="97">
        <v>244.45</v>
      </c>
      <c r="K30" s="97">
        <v>0</v>
      </c>
      <c r="N30" s="26"/>
      <c r="O30" s="26"/>
      <c r="Q30" s="70"/>
      <c r="R30" s="26"/>
      <c r="T30" s="26"/>
      <c r="U30" s="26"/>
      <c r="V30" s="64"/>
      <c r="W30" s="70"/>
      <c r="X30" s="26"/>
    </row>
    <row r="32" spans="1:36" x14ac:dyDescent="0.25">
      <c r="A32" s="63" t="s">
        <v>35</v>
      </c>
      <c r="G32" s="63" t="s">
        <v>35</v>
      </c>
    </row>
    <row r="33" spans="1:15" x14ac:dyDescent="0.25">
      <c r="A33" s="64" t="s">
        <v>33</v>
      </c>
      <c r="B33" s="64">
        <v>1</v>
      </c>
      <c r="C33" s="64" t="s">
        <v>12</v>
      </c>
      <c r="D33" s="97">
        <v>1133.019</v>
      </c>
      <c r="E33" s="97">
        <v>125.29300000000001</v>
      </c>
      <c r="G33" s="64" t="s">
        <v>33</v>
      </c>
      <c r="H33" s="64">
        <v>1</v>
      </c>
      <c r="I33" s="64" t="s">
        <v>12</v>
      </c>
      <c r="J33" s="97">
        <v>1133.3420000000001</v>
      </c>
      <c r="K33" s="97">
        <v>128.845</v>
      </c>
    </row>
    <row r="34" spans="1:15" x14ac:dyDescent="0.25">
      <c r="A34" s="67"/>
      <c r="B34" s="64">
        <v>2</v>
      </c>
      <c r="C34" s="64" t="s">
        <v>19</v>
      </c>
      <c r="D34" s="97">
        <v>1737.9549999999999</v>
      </c>
      <c r="E34" s="97">
        <v>167.16499999999999</v>
      </c>
      <c r="G34" s="67"/>
      <c r="H34" s="64">
        <v>3</v>
      </c>
      <c r="I34" s="64" t="s">
        <v>12</v>
      </c>
      <c r="J34" s="97">
        <v>1641.94</v>
      </c>
      <c r="K34" s="97">
        <v>146.18</v>
      </c>
    </row>
    <row r="35" spans="1:15" x14ac:dyDescent="0.25">
      <c r="B35" s="64">
        <v>3</v>
      </c>
      <c r="C35" s="64" t="s">
        <v>12</v>
      </c>
      <c r="D35" s="97">
        <v>1641.94</v>
      </c>
      <c r="E35" s="97">
        <v>146.18</v>
      </c>
      <c r="H35" s="64">
        <v>4</v>
      </c>
      <c r="I35" s="64" t="s">
        <v>18</v>
      </c>
      <c r="J35" s="97">
        <v>1737.9549999999999</v>
      </c>
      <c r="K35" s="97">
        <v>167.16499999999999</v>
      </c>
    </row>
    <row r="36" spans="1:15" x14ac:dyDescent="0.25">
      <c r="A36" s="63"/>
      <c r="G36" s="63"/>
      <c r="J36" s="63"/>
      <c r="K36" s="63"/>
      <c r="M36" s="69"/>
      <c r="N36" s="26"/>
      <c r="O36" s="26"/>
    </row>
    <row r="38" spans="1:15" x14ac:dyDescent="0.25">
      <c r="A38" s="63" t="s">
        <v>38</v>
      </c>
      <c r="G38" s="63" t="s">
        <v>38</v>
      </c>
    </row>
    <row r="39" spans="1:15" x14ac:dyDescent="0.25">
      <c r="A39" s="64" t="s">
        <v>28</v>
      </c>
      <c r="B39" s="64">
        <v>1</v>
      </c>
      <c r="C39" s="64" t="s">
        <v>12</v>
      </c>
      <c r="D39" s="97">
        <v>1133.019</v>
      </c>
      <c r="E39" s="97">
        <v>125.29300000000001</v>
      </c>
      <c r="G39" s="64" t="s">
        <v>28</v>
      </c>
      <c r="H39" s="64">
        <v>1</v>
      </c>
      <c r="I39" s="64" t="s">
        <v>12</v>
      </c>
      <c r="J39" s="97">
        <v>1133.3420000000001</v>
      </c>
      <c r="K39" s="97">
        <v>128.845</v>
      </c>
    </row>
    <row r="40" spans="1:15" x14ac:dyDescent="0.25">
      <c r="B40" s="64">
        <v>2</v>
      </c>
      <c r="C40" s="64" t="s">
        <v>19</v>
      </c>
      <c r="D40" s="97">
        <v>1737.9549999999999</v>
      </c>
      <c r="E40" s="97">
        <v>167.16499999999999</v>
      </c>
      <c r="H40" s="64">
        <v>3</v>
      </c>
      <c r="I40" s="64" t="s">
        <v>12</v>
      </c>
      <c r="J40" s="97">
        <v>1641.94</v>
      </c>
      <c r="K40" s="97">
        <v>146.18</v>
      </c>
    </row>
    <row r="41" spans="1:15" x14ac:dyDescent="0.25">
      <c r="B41" s="64">
        <v>3</v>
      </c>
      <c r="C41" s="64" t="s">
        <v>12</v>
      </c>
      <c r="D41" s="97">
        <v>1641.94</v>
      </c>
      <c r="E41" s="97">
        <v>146.18</v>
      </c>
      <c r="H41" s="64">
        <v>4</v>
      </c>
      <c r="I41" s="64" t="s">
        <v>19</v>
      </c>
      <c r="J41" s="97">
        <v>1737.9549999999999</v>
      </c>
      <c r="K41" s="97">
        <v>167.16499999999999</v>
      </c>
    </row>
    <row r="42" spans="1:15" x14ac:dyDescent="0.25">
      <c r="M42" s="69"/>
      <c r="N42" s="26"/>
      <c r="O42" s="26"/>
    </row>
    <row r="44" spans="1:15" x14ac:dyDescent="0.25">
      <c r="A44" s="63"/>
    </row>
    <row r="47" spans="1:15" x14ac:dyDescent="0.25">
      <c r="G47" s="63"/>
      <c r="J47" s="63"/>
      <c r="K47" s="63"/>
      <c r="M47" s="69"/>
      <c r="N47" s="26"/>
      <c r="O47" s="26"/>
    </row>
    <row r="49" spans="1:1" x14ac:dyDescent="0.25">
      <c r="A49" s="63"/>
    </row>
    <row r="55" spans="1:1" x14ac:dyDescent="0.25">
      <c r="A55" s="63"/>
    </row>
    <row r="61" spans="1:1" x14ac:dyDescent="0.25">
      <c r="A61" s="63"/>
    </row>
    <row r="67" spans="1:1" x14ac:dyDescent="0.25">
      <c r="A67" s="63"/>
    </row>
    <row r="73" spans="1:1" x14ac:dyDescent="0.25">
      <c r="A73" s="63"/>
    </row>
    <row r="79" spans="1:1" x14ac:dyDescent="0.25">
      <c r="A79" s="63"/>
    </row>
    <row r="85" spans="1:1" x14ac:dyDescent="0.25">
      <c r="A85" s="63"/>
    </row>
    <row r="90" spans="1:1" x14ac:dyDescent="0.25">
      <c r="A90" s="63"/>
    </row>
    <row r="95" spans="1:1" x14ac:dyDescent="0.25">
      <c r="A95" s="63"/>
    </row>
    <row r="101" spans="1:2" x14ac:dyDescent="0.25">
      <c r="A101" s="63"/>
    </row>
    <row r="107" spans="1:2" x14ac:dyDescent="0.25">
      <c r="A107" s="63"/>
    </row>
    <row r="109" spans="1:2" x14ac:dyDescent="0.25">
      <c r="B109" s="68"/>
    </row>
    <row r="111" spans="1:2" x14ac:dyDescent="0.25">
      <c r="A111" s="63"/>
    </row>
  </sheetData>
  <phoneticPr fontId="1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EB390-498B-4DD6-8737-C8D9905F96B2}">
  <dimension ref="A1:O19"/>
  <sheetViews>
    <sheetView zoomScale="145" zoomScaleNormal="145" workbookViewId="0">
      <selection activeCell="G13" sqref="G13"/>
    </sheetView>
  </sheetViews>
  <sheetFormatPr defaultRowHeight="15" x14ac:dyDescent="0.25"/>
  <cols>
    <col min="6" max="6" width="16.140625" customWidth="1"/>
    <col min="7" max="8" width="16.42578125" customWidth="1"/>
    <col min="9" max="9" width="13.85546875" customWidth="1"/>
    <col min="10" max="11" width="16.140625" customWidth="1"/>
    <col min="12" max="12" width="15.42578125" customWidth="1"/>
    <col min="13" max="13" width="16.7109375" customWidth="1"/>
    <col min="14" max="14" width="20.7109375" customWidth="1"/>
    <col min="15" max="15" width="17.5703125" customWidth="1"/>
  </cols>
  <sheetData>
    <row r="1" spans="1:15" ht="16.5" x14ac:dyDescent="0.25">
      <c r="A1" s="50"/>
      <c r="B1" s="53" t="s">
        <v>64</v>
      </c>
      <c r="C1" s="53" t="s">
        <v>65</v>
      </c>
      <c r="D1" s="53" t="s">
        <v>51</v>
      </c>
      <c r="E1" s="53" t="s">
        <v>52</v>
      </c>
      <c r="F1" s="53" t="s">
        <v>8</v>
      </c>
      <c r="G1" s="53" t="s">
        <v>53</v>
      </c>
      <c r="H1" s="53" t="s">
        <v>54</v>
      </c>
      <c r="I1" s="53"/>
      <c r="J1" s="53"/>
      <c r="K1" s="53" t="s">
        <v>14</v>
      </c>
      <c r="L1" s="53" t="s">
        <v>55</v>
      </c>
      <c r="M1" s="141" t="s">
        <v>7</v>
      </c>
      <c r="N1" s="50"/>
      <c r="O1" s="50"/>
    </row>
    <row r="2" spans="1:15" ht="16.5" x14ac:dyDescent="0.25">
      <c r="A2" s="47">
        <v>1903</v>
      </c>
      <c r="B2" s="149">
        <f t="shared" ref="B2:B12" si="0">C2/10.764</f>
        <v>134.24377554812338</v>
      </c>
      <c r="C2" s="54">
        <v>1445</v>
      </c>
      <c r="D2" s="54">
        <v>147.69999999999999</v>
      </c>
      <c r="E2" s="55">
        <f>D2*10.764</f>
        <v>1589.8427999999997</v>
      </c>
      <c r="F2" s="56">
        <v>60871329</v>
      </c>
      <c r="G2" s="56">
        <f>F2/E2</f>
        <v>38287.64013649652</v>
      </c>
      <c r="H2" s="51">
        <f>F2/C2</f>
        <v>42125.487197231836</v>
      </c>
      <c r="I2" s="56">
        <v>3652400</v>
      </c>
      <c r="J2" s="56">
        <v>30000</v>
      </c>
      <c r="K2" s="51">
        <f>F2+I2+J2</f>
        <v>64553729</v>
      </c>
      <c r="L2" s="51">
        <f>K2/C2</f>
        <v>44673.860899653977</v>
      </c>
      <c r="M2" s="142">
        <f>K2/E2</f>
        <v>40603.843977530363</v>
      </c>
      <c r="N2" s="143"/>
      <c r="O2" s="144"/>
    </row>
    <row r="3" spans="1:15" ht="16.5" x14ac:dyDescent="0.25">
      <c r="A3" s="47">
        <v>2204</v>
      </c>
      <c r="B3" s="149">
        <f t="shared" si="0"/>
        <v>209.21590486807878</v>
      </c>
      <c r="C3" s="54">
        <v>2252</v>
      </c>
      <c r="D3" s="54">
        <v>230.17</v>
      </c>
      <c r="E3" s="55">
        <f t="shared" ref="E3:E5" si="1">C3*1.1</f>
        <v>2477.2000000000003</v>
      </c>
      <c r="F3" s="56">
        <v>100065643</v>
      </c>
      <c r="G3" s="56">
        <f t="shared" ref="G3:G18" si="2">F3/E3</f>
        <v>40394.656466978842</v>
      </c>
      <c r="H3" s="51">
        <f>F3/C3</f>
        <v>44434.122113676734</v>
      </c>
      <c r="I3" s="56">
        <v>6004100</v>
      </c>
      <c r="J3" s="56">
        <v>30000</v>
      </c>
      <c r="K3" s="51">
        <f t="shared" ref="K3:K6" si="3">F3+I3+J3</f>
        <v>106099743</v>
      </c>
      <c r="L3" s="51">
        <f>K3/C3</f>
        <v>47113.562611012436</v>
      </c>
      <c r="M3" s="142">
        <f t="shared" ref="M3:M8" si="4">K3/E3</f>
        <v>42830.511464556752</v>
      </c>
      <c r="N3" s="143"/>
      <c r="O3" s="144"/>
    </row>
    <row r="4" spans="1:15" ht="16.5" x14ac:dyDescent="0.25">
      <c r="A4" s="47">
        <v>1401</v>
      </c>
      <c r="B4" s="149">
        <f t="shared" si="0"/>
        <v>116.87105165366036</v>
      </c>
      <c r="C4" s="54">
        <v>1258</v>
      </c>
      <c r="D4" s="54">
        <v>128.63</v>
      </c>
      <c r="E4" s="55">
        <f t="shared" si="1"/>
        <v>1383.8000000000002</v>
      </c>
      <c r="F4" s="56">
        <v>49090103</v>
      </c>
      <c r="G4" s="56">
        <f t="shared" si="2"/>
        <v>35474.854025148139</v>
      </c>
      <c r="H4" s="51">
        <f t="shared" ref="H4:H13" si="5">F4/C4</f>
        <v>39022.339427662955</v>
      </c>
      <c r="I4" s="56">
        <v>2945600</v>
      </c>
      <c r="J4" s="56">
        <v>30000</v>
      </c>
      <c r="K4" s="51">
        <f t="shared" si="3"/>
        <v>52065703</v>
      </c>
      <c r="L4" s="51">
        <f>K4/C4</f>
        <v>41387.68124006359</v>
      </c>
      <c r="M4" s="142">
        <f t="shared" si="4"/>
        <v>37625.164763694171</v>
      </c>
      <c r="N4" s="143"/>
      <c r="O4" s="144"/>
    </row>
    <row r="5" spans="1:15" ht="16.5" x14ac:dyDescent="0.25">
      <c r="A5" s="47">
        <v>2003</v>
      </c>
      <c r="B5" s="149">
        <f t="shared" si="0"/>
        <v>134.24377554812338</v>
      </c>
      <c r="C5" s="54">
        <v>1445</v>
      </c>
      <c r="D5" s="54">
        <v>147.69999999999999</v>
      </c>
      <c r="E5" s="55">
        <f t="shared" si="1"/>
        <v>1589.5000000000002</v>
      </c>
      <c r="F5" s="56">
        <v>60685156</v>
      </c>
      <c r="G5" s="56">
        <f t="shared" si="2"/>
        <v>38178.770682604591</v>
      </c>
      <c r="H5" s="51">
        <f t="shared" si="5"/>
        <v>41996.64775086505</v>
      </c>
      <c r="I5" s="56">
        <v>3641300</v>
      </c>
      <c r="J5" s="56">
        <v>30000</v>
      </c>
      <c r="K5" s="51">
        <f t="shared" si="3"/>
        <v>64356456</v>
      </c>
      <c r="L5" s="51">
        <f>K5/C5</f>
        <v>44537.339792387545</v>
      </c>
      <c r="M5" s="142">
        <f t="shared" si="4"/>
        <v>40488.490720352303</v>
      </c>
      <c r="N5" s="143"/>
      <c r="O5" s="144"/>
    </row>
    <row r="6" spans="1:15" ht="16.5" x14ac:dyDescent="0.25">
      <c r="A6" s="47" t="s">
        <v>56</v>
      </c>
      <c r="B6" s="149">
        <f t="shared" si="0"/>
        <v>177.05454545454543</v>
      </c>
      <c r="C6" s="55">
        <f>E6/1.1</f>
        <v>1905.8151272727271</v>
      </c>
      <c r="D6" s="54">
        <v>194.76</v>
      </c>
      <c r="E6" s="55">
        <f>D6*10.764</f>
        <v>2096.3966399999999</v>
      </c>
      <c r="F6" s="56">
        <v>77440493</v>
      </c>
      <c r="G6" s="56">
        <f t="shared" si="2"/>
        <v>36939.809729899207</v>
      </c>
      <c r="H6" s="51">
        <f t="shared" si="5"/>
        <v>40633.790702889128</v>
      </c>
      <c r="I6" s="56"/>
      <c r="J6" s="56">
        <v>30000</v>
      </c>
      <c r="K6" s="51">
        <f t="shared" si="3"/>
        <v>77470493</v>
      </c>
      <c r="L6" s="51">
        <f>K6/C6</f>
        <v>40649.531998868311</v>
      </c>
      <c r="M6" s="142">
        <f t="shared" si="4"/>
        <v>36954.119998971189</v>
      </c>
      <c r="N6" s="143"/>
      <c r="O6" s="144"/>
    </row>
    <row r="7" spans="1:15" ht="16.5" x14ac:dyDescent="0.25">
      <c r="A7" s="47" t="s">
        <v>57</v>
      </c>
      <c r="B7" s="149">
        <f t="shared" si="0"/>
        <v>134.27272727272722</v>
      </c>
      <c r="C7" s="55">
        <f>E7/1.1</f>
        <v>1445.3116363636359</v>
      </c>
      <c r="D7" s="54">
        <v>147.69999999999999</v>
      </c>
      <c r="E7" s="55">
        <f t="shared" ref="E7:E19" si="6">D7*10.764</f>
        <v>1589.8427999999997</v>
      </c>
      <c r="F7" s="56">
        <v>64740992</v>
      </c>
      <c r="G7" s="56">
        <f t="shared" si="2"/>
        <v>40721.631094596276</v>
      </c>
      <c r="H7" s="51">
        <f t="shared" si="5"/>
        <v>44793.794204055914</v>
      </c>
      <c r="I7" s="56">
        <v>3884600</v>
      </c>
      <c r="J7" s="56">
        <v>30000</v>
      </c>
      <c r="K7" s="51">
        <f t="shared" ref="K7:K8" si="7">F7+I7+J7</f>
        <v>68655592</v>
      </c>
      <c r="L7" s="51">
        <f>K7/C7</f>
        <v>47502.275822490141</v>
      </c>
      <c r="M7" s="142">
        <f t="shared" si="4"/>
        <v>43183.887111354663</v>
      </c>
      <c r="N7" s="49"/>
      <c r="O7" s="47"/>
    </row>
    <row r="8" spans="1:15" ht="16.5" x14ac:dyDescent="0.25">
      <c r="A8" s="47" t="s">
        <v>58</v>
      </c>
      <c r="B8" s="149">
        <f t="shared" si="0"/>
        <v>134.27272727272722</v>
      </c>
      <c r="C8" s="55">
        <f>E8/1.1</f>
        <v>1445.3116363636359</v>
      </c>
      <c r="D8" s="54">
        <v>147.69999999999999</v>
      </c>
      <c r="E8" s="55">
        <f t="shared" si="6"/>
        <v>1589.8427999999997</v>
      </c>
      <c r="F8" s="56">
        <v>60553123</v>
      </c>
      <c r="G8" s="56">
        <f t="shared" si="2"/>
        <v>38087.490788397452</v>
      </c>
      <c r="H8" s="51">
        <f t="shared" si="5"/>
        <v>41896.2398672372</v>
      </c>
      <c r="I8" s="51">
        <v>3633300</v>
      </c>
      <c r="J8" s="56">
        <v>30000</v>
      </c>
      <c r="K8" s="51">
        <f t="shared" si="7"/>
        <v>64216423</v>
      </c>
      <c r="L8" s="51">
        <f>K8/C8</f>
        <v>44430.848949342682</v>
      </c>
      <c r="M8" s="142">
        <f t="shared" si="4"/>
        <v>40391.680863038797</v>
      </c>
      <c r="N8" s="49"/>
      <c r="O8" s="47"/>
    </row>
    <row r="9" spans="1:15" ht="16.5" x14ac:dyDescent="0.25">
      <c r="A9" s="47" t="s">
        <v>59</v>
      </c>
      <c r="B9" s="149">
        <f t="shared" si="0"/>
        <v>135.18181818181816</v>
      </c>
      <c r="C9" s="55">
        <f>E9/1.1</f>
        <v>1455.0970909090906</v>
      </c>
      <c r="D9" s="54">
        <v>148.69999999999999</v>
      </c>
      <c r="E9" s="55">
        <f t="shared" si="6"/>
        <v>1600.6067999999998</v>
      </c>
      <c r="F9" s="48">
        <v>54000001</v>
      </c>
      <c r="G9" s="56">
        <f t="shared" ref="G9:G13" si="8">F9/E9</f>
        <v>33737.205789704261</v>
      </c>
      <c r="H9" s="51">
        <f t="shared" si="5"/>
        <v>37110.926368674685</v>
      </c>
      <c r="I9" s="146">
        <v>3240200</v>
      </c>
      <c r="J9" s="56">
        <v>30000</v>
      </c>
      <c r="K9" s="51">
        <f t="shared" ref="K9:K11" si="9">F9+I9+J9</f>
        <v>57270201</v>
      </c>
      <c r="L9" s="51">
        <f t="shared" ref="L9:L11" si="10">K9/C9</f>
        <v>39358.336538367832</v>
      </c>
      <c r="M9" s="142">
        <f t="shared" ref="M9:M11" si="11">K9/E9</f>
        <v>35780.30594397075</v>
      </c>
      <c r="N9" s="49"/>
      <c r="O9" s="47"/>
    </row>
    <row r="10" spans="1:15" ht="16.5" x14ac:dyDescent="0.25">
      <c r="A10" s="47" t="s">
        <v>60</v>
      </c>
      <c r="B10" s="149">
        <f t="shared" si="0"/>
        <v>209.24545454545449</v>
      </c>
      <c r="C10" s="55">
        <f>E10/1.1</f>
        <v>2252.318072727272</v>
      </c>
      <c r="D10" s="54">
        <v>230.17</v>
      </c>
      <c r="E10" s="55">
        <f t="shared" si="6"/>
        <v>2477.5498799999996</v>
      </c>
      <c r="F10" s="48">
        <v>92993248</v>
      </c>
      <c r="G10" s="56">
        <f t="shared" si="8"/>
        <v>37534.359550411966</v>
      </c>
      <c r="H10" s="146">
        <f t="shared" si="5"/>
        <v>41287.79550545317</v>
      </c>
      <c r="I10" s="146">
        <v>5579700</v>
      </c>
      <c r="J10" s="56">
        <v>30000</v>
      </c>
      <c r="K10" s="51">
        <f t="shared" si="9"/>
        <v>98602948</v>
      </c>
      <c r="L10" s="51">
        <f t="shared" si="10"/>
        <v>43778.429518440222</v>
      </c>
      <c r="M10" s="142">
        <f t="shared" si="11"/>
        <v>39798.572289491109</v>
      </c>
      <c r="N10" s="49"/>
      <c r="O10" s="47"/>
    </row>
    <row r="11" spans="1:15" ht="16.5" x14ac:dyDescent="0.25">
      <c r="A11" s="47" t="s">
        <v>61</v>
      </c>
      <c r="B11" s="149">
        <f t="shared" si="0"/>
        <v>209.24545454545449</v>
      </c>
      <c r="C11" s="55">
        <f>E11/1.1</f>
        <v>2252.318072727272</v>
      </c>
      <c r="D11" s="54">
        <v>230.17</v>
      </c>
      <c r="E11" s="55">
        <f t="shared" si="6"/>
        <v>2477.5498799999996</v>
      </c>
      <c r="F11" s="48">
        <v>95605005</v>
      </c>
      <c r="G11" s="56">
        <f t="shared" si="8"/>
        <v>38588.528841243759</v>
      </c>
      <c r="H11" s="146">
        <f t="shared" si="5"/>
        <v>42447.381725368141</v>
      </c>
      <c r="I11" s="146">
        <v>5736500</v>
      </c>
      <c r="J11" s="56">
        <v>30000</v>
      </c>
      <c r="K11" s="51">
        <f t="shared" si="9"/>
        <v>101371505</v>
      </c>
      <c r="L11" s="51">
        <f t="shared" si="10"/>
        <v>45007.632903842903</v>
      </c>
      <c r="M11" s="142">
        <f t="shared" si="11"/>
        <v>40916.029912584454</v>
      </c>
      <c r="N11" s="49"/>
      <c r="O11" s="47"/>
    </row>
    <row r="12" spans="1:15" ht="16.5" x14ac:dyDescent="0.25">
      <c r="A12" s="47" t="s">
        <v>62</v>
      </c>
      <c r="B12" s="149">
        <f t="shared" si="0"/>
        <v>116.93636363636364</v>
      </c>
      <c r="C12" s="55">
        <f>E12/1.1</f>
        <v>1258.7030181818182</v>
      </c>
      <c r="D12" s="54">
        <v>128.63</v>
      </c>
      <c r="E12" s="55">
        <f t="shared" si="6"/>
        <v>1384.57332</v>
      </c>
      <c r="F12" s="48">
        <v>52070681</v>
      </c>
      <c r="G12" s="56">
        <f t="shared" si="8"/>
        <v>37607.745467751753</v>
      </c>
      <c r="H12" s="146">
        <f t="shared" si="5"/>
        <v>41368.520014526934</v>
      </c>
      <c r="I12" s="146">
        <v>3124400</v>
      </c>
      <c r="J12" s="56">
        <v>30000</v>
      </c>
      <c r="K12" s="51">
        <f t="shared" ref="K12" si="12">F12+I12+J12</f>
        <v>55225081</v>
      </c>
      <c r="L12" s="51">
        <f t="shared" ref="L12" si="13">K12/C12</f>
        <v>43874.591704540428</v>
      </c>
      <c r="M12" s="142">
        <f t="shared" ref="M12" si="14">K12/E12</f>
        <v>39885.992458673121</v>
      </c>
      <c r="N12" s="49"/>
      <c r="O12" s="47"/>
    </row>
    <row r="13" spans="1:15" ht="16.5" x14ac:dyDescent="0.25">
      <c r="A13" s="47" t="s">
        <v>63</v>
      </c>
      <c r="B13" s="149">
        <f>C13/10.764</f>
        <v>209.24545454545449</v>
      </c>
      <c r="C13" s="55">
        <f>E13/1.1</f>
        <v>2252.318072727272</v>
      </c>
      <c r="D13" s="54">
        <v>230.17</v>
      </c>
      <c r="E13" s="55">
        <f t="shared" si="6"/>
        <v>2477.5498799999996</v>
      </c>
      <c r="F13" s="48">
        <v>107753649</v>
      </c>
      <c r="G13" s="56">
        <f t="shared" si="8"/>
        <v>43492.020027463594</v>
      </c>
      <c r="H13" s="146">
        <f t="shared" si="5"/>
        <v>47841.222030209959</v>
      </c>
      <c r="I13" s="146">
        <v>6465400</v>
      </c>
      <c r="J13" s="56">
        <v>30000</v>
      </c>
      <c r="K13" s="51">
        <f t="shared" ref="K13" si="15">F13+I13+J13</f>
        <v>114249049</v>
      </c>
      <c r="L13" s="51">
        <f t="shared" ref="L13" si="16">K13/C13</f>
        <v>50725.095351057083</v>
      </c>
      <c r="M13" s="142">
        <f t="shared" ref="M13" si="17">K13/E13</f>
        <v>46113.723046415529</v>
      </c>
      <c r="N13" s="49"/>
      <c r="O13" s="47"/>
    </row>
    <row r="14" spans="1:15" ht="16.5" x14ac:dyDescent="0.25">
      <c r="A14" s="47"/>
      <c r="B14" s="47"/>
      <c r="C14" s="55"/>
      <c r="D14" s="54"/>
      <c r="E14" s="55"/>
      <c r="F14" s="48"/>
      <c r="G14" s="56"/>
      <c r="H14" s="146"/>
      <c r="I14" s="146"/>
      <c r="J14" s="147"/>
      <c r="K14" s="146"/>
      <c r="L14" s="146"/>
      <c r="M14" s="148"/>
      <c r="N14" s="49"/>
      <c r="O14" s="47"/>
    </row>
    <row r="15" spans="1:15" ht="16.5" x14ac:dyDescent="0.25">
      <c r="A15" s="47"/>
      <c r="B15" s="47"/>
      <c r="C15" s="55"/>
      <c r="D15" s="54"/>
      <c r="E15" s="55"/>
      <c r="F15" s="48"/>
      <c r="G15" s="56"/>
      <c r="H15" s="146"/>
      <c r="I15" s="146"/>
      <c r="J15" s="147"/>
      <c r="K15" s="146"/>
      <c r="L15" s="146"/>
      <c r="M15" s="148"/>
      <c r="N15" s="49"/>
      <c r="O15" s="47"/>
    </row>
    <row r="16" spans="1:15" ht="16.5" x14ac:dyDescent="0.25">
      <c r="A16" s="47"/>
      <c r="B16" s="47"/>
      <c r="C16" s="55"/>
      <c r="D16" s="54"/>
      <c r="E16" s="55"/>
      <c r="F16" s="48"/>
      <c r="G16" s="56"/>
      <c r="H16" s="52">
        <v>3240</v>
      </c>
      <c r="I16" s="140" t="s">
        <v>15</v>
      </c>
      <c r="J16" s="140"/>
      <c r="K16" s="140"/>
      <c r="L16" s="52">
        <f>AVERAGE(L2:L8)</f>
        <v>44327.871616259807</v>
      </c>
      <c r="M16" s="145"/>
      <c r="N16" s="47"/>
      <c r="O16" s="47"/>
    </row>
    <row r="17" spans="3:7" ht="16.5" x14ac:dyDescent="0.25">
      <c r="C17" s="54"/>
      <c r="E17" s="55">
        <f t="shared" si="6"/>
        <v>0</v>
      </c>
      <c r="G17" s="56" t="e">
        <f t="shared" si="2"/>
        <v>#DIV/0!</v>
      </c>
    </row>
    <row r="18" spans="3:7" ht="16.5" x14ac:dyDescent="0.25">
      <c r="C18" s="54"/>
      <c r="E18" s="55">
        <f t="shared" si="6"/>
        <v>0</v>
      </c>
      <c r="G18" s="56" t="e">
        <f t="shared" si="2"/>
        <v>#DIV/0!</v>
      </c>
    </row>
    <row r="19" spans="3:7" ht="16.5" x14ac:dyDescent="0.25">
      <c r="E19" s="55">
        <f t="shared" si="6"/>
        <v>0</v>
      </c>
    </row>
  </sheetData>
  <mergeCells count="1">
    <mergeCell ref="I16:K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Tower 1</vt:lpstr>
      <vt:lpstr>Tower 2</vt:lpstr>
      <vt:lpstr>Total</vt:lpstr>
      <vt:lpstr>Rera</vt:lpstr>
      <vt:lpstr>Typical Floor</vt:lpstr>
      <vt:lpstr>IGR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2024-09-23T11:32:12Z</dcterms:modified>
</cp:coreProperties>
</file>