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Ankush Kanawade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IGR" sheetId="38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5" l="1"/>
  <c r="C15" i="25" s="1"/>
  <c r="D8" i="25"/>
  <c r="E5" i="25"/>
  <c r="C5" i="25"/>
  <c r="C7" i="25" s="1"/>
  <c r="D9" i="25" l="1"/>
  <c r="C10" i="25" s="1"/>
  <c r="E10" i="25" s="1"/>
  <c r="E27" i="23"/>
  <c r="C18" i="25" l="1"/>
  <c r="D27" i="23"/>
  <c r="Q3" i="4" l="1"/>
  <c r="B3" i="4" s="1"/>
  <c r="J3" i="4"/>
  <c r="I3" i="4"/>
  <c r="E3" i="4"/>
  <c r="A3" i="4"/>
  <c r="P2" i="4"/>
  <c r="B2" i="4" s="1"/>
  <c r="J2" i="4"/>
  <c r="I2" i="4"/>
  <c r="E2" i="4"/>
  <c r="A2" i="4"/>
  <c r="P6" i="4"/>
  <c r="Q6" i="4" s="1"/>
  <c r="B6" i="4" s="1"/>
  <c r="C6" i="4" s="1"/>
  <c r="J6" i="4"/>
  <c r="I6" i="4"/>
  <c r="E6" i="4"/>
  <c r="A6" i="4"/>
  <c r="P5" i="4"/>
  <c r="Q5" i="4" s="1"/>
  <c r="B5" i="4" s="1"/>
  <c r="J5" i="4"/>
  <c r="I5" i="4"/>
  <c r="E5" i="4"/>
  <c r="A5" i="4"/>
  <c r="P21" i="4"/>
  <c r="Q21" i="4" s="1"/>
  <c r="B21" i="4" s="1"/>
  <c r="C21" i="4" s="1"/>
  <c r="D21" i="4" s="1"/>
  <c r="J21" i="4"/>
  <c r="I21" i="4"/>
  <c r="E21" i="4"/>
  <c r="A21" i="4"/>
  <c r="Q20" i="4"/>
  <c r="B20" i="4" s="1"/>
  <c r="C20" i="4" s="1"/>
  <c r="D20" i="4" s="1"/>
  <c r="P20" i="4"/>
  <c r="J20" i="4"/>
  <c r="I20" i="4"/>
  <c r="E20" i="4"/>
  <c r="F20" i="4" s="1"/>
  <c r="A20" i="4"/>
  <c r="Q19" i="4"/>
  <c r="B19" i="4" s="1"/>
  <c r="C19" i="4" s="1"/>
  <c r="D19" i="4" s="1"/>
  <c r="P19" i="4"/>
  <c r="J19" i="4"/>
  <c r="I19" i="4"/>
  <c r="E19" i="4"/>
  <c r="F19" i="4" s="1"/>
  <c r="A19" i="4"/>
  <c r="Q18" i="4"/>
  <c r="B18" i="4" s="1"/>
  <c r="C18" i="4" s="1"/>
  <c r="D18" i="4" s="1"/>
  <c r="P18" i="4"/>
  <c r="J18" i="4"/>
  <c r="I18" i="4"/>
  <c r="E18" i="4"/>
  <c r="F18" i="4" s="1"/>
  <c r="A18" i="4"/>
  <c r="Q17" i="4"/>
  <c r="B17" i="4" s="1"/>
  <c r="C17" i="4" s="1"/>
  <c r="D17" i="4" s="1"/>
  <c r="P17" i="4"/>
  <c r="J17" i="4"/>
  <c r="I17" i="4"/>
  <c r="E17" i="4"/>
  <c r="F17" i="4" s="1"/>
  <c r="A17" i="4"/>
  <c r="Q11" i="4"/>
  <c r="B11" i="4" s="1"/>
  <c r="C11" i="4" s="1"/>
  <c r="D11" i="4" s="1"/>
  <c r="P11" i="4"/>
  <c r="J11" i="4"/>
  <c r="I11" i="4"/>
  <c r="E11" i="4"/>
  <c r="F11" i="4" s="1"/>
  <c r="A11" i="4"/>
  <c r="Q10" i="4"/>
  <c r="B10" i="4" s="1"/>
  <c r="C10" i="4" s="1"/>
  <c r="D10" i="4" s="1"/>
  <c r="P10" i="4"/>
  <c r="J10" i="4"/>
  <c r="I10" i="4"/>
  <c r="E10" i="4"/>
  <c r="F10" i="4" s="1"/>
  <c r="A10" i="4"/>
  <c r="Q9" i="4"/>
  <c r="B9" i="4" s="1"/>
  <c r="C9" i="4" s="1"/>
  <c r="D9" i="4" s="1"/>
  <c r="P9" i="4"/>
  <c r="J9" i="4"/>
  <c r="I9" i="4"/>
  <c r="E9" i="4"/>
  <c r="F9" i="4" s="1"/>
  <c r="A9" i="4"/>
  <c r="Q8" i="4"/>
  <c r="B8" i="4" s="1"/>
  <c r="C8" i="4" s="1"/>
  <c r="D8" i="4" s="1"/>
  <c r="P8" i="4"/>
  <c r="J8" i="4"/>
  <c r="I8" i="4"/>
  <c r="E8" i="4"/>
  <c r="F8" i="4" s="1"/>
  <c r="A8" i="4"/>
  <c r="Q7" i="4"/>
  <c r="B7" i="4" s="1"/>
  <c r="C7" i="4" s="1"/>
  <c r="D7" i="4" s="1"/>
  <c r="H7" i="4" s="1"/>
  <c r="P7" i="4"/>
  <c r="J7" i="4"/>
  <c r="I7" i="4"/>
  <c r="E7" i="4"/>
  <c r="F7" i="4" s="1"/>
  <c r="A7" i="4"/>
  <c r="P4" i="4"/>
  <c r="Q4" i="4" s="1"/>
  <c r="B4" i="4" s="1"/>
  <c r="C4" i="4" s="1"/>
  <c r="D4" i="4" s="1"/>
  <c r="J4" i="4"/>
  <c r="I4" i="4"/>
  <c r="E4" i="4"/>
  <c r="A4" i="4"/>
  <c r="E2" i="25"/>
  <c r="H9" i="4" l="1"/>
  <c r="H11" i="4"/>
  <c r="F6" i="4"/>
  <c r="H8" i="4"/>
  <c r="H10" i="4"/>
  <c r="F21" i="4"/>
  <c r="C3" i="4"/>
  <c r="D3" i="4" s="1"/>
  <c r="F3" i="4"/>
  <c r="C2" i="4"/>
  <c r="D2" i="4" s="1"/>
  <c r="F2" i="4"/>
  <c r="G3" i="4"/>
  <c r="G2" i="4"/>
  <c r="H2" i="4"/>
  <c r="H3" i="4"/>
  <c r="G6" i="4"/>
  <c r="D6" i="4"/>
  <c r="F5" i="4"/>
  <c r="C5" i="4"/>
  <c r="H6" i="4"/>
  <c r="F4" i="4"/>
  <c r="H17" i="4"/>
  <c r="H18" i="4"/>
  <c r="H19" i="4"/>
  <c r="H20" i="4"/>
  <c r="H21" i="4"/>
  <c r="G17" i="4"/>
  <c r="G18" i="4"/>
  <c r="G19" i="4"/>
  <c r="G20" i="4"/>
  <c r="G21" i="4"/>
  <c r="G7" i="4"/>
  <c r="G8" i="4"/>
  <c r="G9" i="4"/>
  <c r="G10" i="4"/>
  <c r="G11" i="4"/>
  <c r="H4" i="4"/>
  <c r="G4" i="4"/>
  <c r="N8" i="24"/>
  <c r="N7" i="24"/>
  <c r="N6" i="24"/>
  <c r="N5" i="24"/>
  <c r="G5" i="4" l="1"/>
  <c r="D5" i="4"/>
  <c r="H5" i="4" s="1"/>
  <c r="I23" i="4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C17" i="25" l="1"/>
  <c r="D23" i="23" l="1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29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P16" i="4" l="1"/>
  <c r="Q16" i="4" s="1"/>
  <c r="J16" i="4"/>
  <c r="I16" i="4"/>
  <c r="E16" i="4"/>
  <c r="A16" i="4"/>
  <c r="B16" i="4" l="1"/>
  <c r="C16" i="4" l="1"/>
  <c r="G16" i="4" s="1"/>
  <c r="F16" i="4"/>
  <c r="D16" i="4" l="1"/>
  <c r="H16" i="4" s="1"/>
</calcChain>
</file>

<file path=xl/sharedStrings.xml><?xml version="1.0" encoding="utf-8"?>
<sst xmlns="http://schemas.openxmlformats.org/spreadsheetml/2006/main" count="132" uniqueCount="98">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</sst>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166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6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6" fontId="5" fillId="0" borderId="0" xfId="0" applyNumberFormat="1" applyFont="1"/>
    <xf numFmtId="166" fontId="7" fillId="0" borderId="0" xfId="0" applyNumberFormat="1" applyFont="1"/>
    <xf numFmtId="167" fontId="0" fillId="0" borderId="0" xfId="0" applyNumberFormat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</xdr:rowOff>
    </xdr:from>
    <xdr:to>
      <xdr:col>10</xdr:col>
      <xdr:colOff>198120</xdr:colOff>
      <xdr:row>17</xdr:row>
      <xdr:rowOff>127000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0025"/>
          <a:ext cx="6008370" cy="316547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15</xdr:col>
      <xdr:colOff>492152</xdr:colOff>
      <xdr:row>26</xdr:row>
      <xdr:rowOff>8890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7478" y="952500"/>
          <a:ext cx="6008370" cy="400939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3</xdr:row>
      <xdr:rowOff>2727</xdr:rowOff>
    </xdr:from>
    <xdr:to>
      <xdr:col>10</xdr:col>
      <xdr:colOff>608789</xdr:colOff>
      <xdr:row>25</xdr:row>
      <xdr:rowOff>27946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6825" y="574227"/>
          <a:ext cx="5437964" cy="4216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22260</v>
      </c>
      <c r="F2" s="72"/>
      <c r="G2" s="118" t="s">
        <v>76</v>
      </c>
      <c r="H2" s="119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22260</v>
      </c>
      <c r="D3" s="41"/>
      <c r="E3" s="41"/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f>C3+C4</f>
        <v>22260</v>
      </c>
      <c r="D5" s="57" t="s">
        <v>61</v>
      </c>
      <c r="E5" s="58">
        <f>ROUND(C5/10.764,0)</f>
        <v>2068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3930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18330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>
        <v>0.09</v>
      </c>
      <c r="D8" s="99">
        <f>1-C8</f>
        <v>0.91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16680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20610</v>
      </c>
      <c r="D10" s="57" t="s">
        <v>61</v>
      </c>
      <c r="E10" s="58">
        <f>ROUND(C10/10.764,0)</f>
        <v>1915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2015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f>C12-C13</f>
        <v>9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51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601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1150915</v>
      </c>
      <c r="D17" s="72"/>
      <c r="E17" s="54"/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>
        <f>C16*2000</f>
        <v>1202000</v>
      </c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F15" sqref="F1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D2" s="17"/>
      <c r="F2" s="75"/>
      <c r="G2" s="75"/>
    </row>
    <row r="3" spans="1:8">
      <c r="A3" s="15" t="s">
        <v>13</v>
      </c>
      <c r="B3" s="19"/>
      <c r="C3" s="20">
        <v>4300</v>
      </c>
      <c r="D3" s="21" t="s">
        <v>94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2300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9</v>
      </c>
      <c r="D7" s="25"/>
      <c r="F7" s="75"/>
      <c r="G7" s="75"/>
    </row>
    <row r="8" spans="1:8">
      <c r="A8" s="15" t="s">
        <v>18</v>
      </c>
      <c r="B8" s="24"/>
      <c r="C8" s="25">
        <f>C9-C7</f>
        <v>51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13.5</v>
      </c>
      <c r="D10" s="25"/>
      <c r="F10" s="75"/>
      <c r="G10" s="75"/>
    </row>
    <row r="11" spans="1:8">
      <c r="A11" s="15"/>
      <c r="B11" s="26"/>
      <c r="C11" s="27">
        <f>C10%</f>
        <v>0.13500000000000001</v>
      </c>
      <c r="D11" s="27"/>
      <c r="F11" s="75"/>
      <c r="G11" s="75"/>
    </row>
    <row r="12" spans="1:8">
      <c r="A12" s="15" t="s">
        <v>21</v>
      </c>
      <c r="B12" s="19"/>
      <c r="C12" s="20">
        <f>C6*C11</f>
        <v>270</v>
      </c>
      <c r="D12" s="23"/>
      <c r="F12" s="75"/>
      <c r="G12" s="75"/>
    </row>
    <row r="13" spans="1:8">
      <c r="A13" s="15" t="s">
        <v>22</v>
      </c>
      <c r="B13" s="19"/>
      <c r="C13" s="20">
        <f>C6-C12</f>
        <v>1730</v>
      </c>
      <c r="D13" s="23"/>
      <c r="F13" s="75"/>
      <c r="G13" s="75"/>
    </row>
    <row r="14" spans="1:8">
      <c r="A14" s="15" t="s">
        <v>15</v>
      </c>
      <c r="B14" s="19"/>
      <c r="C14" s="20">
        <f>C5</f>
        <v>2300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4030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95</v>
      </c>
      <c r="B18" s="7"/>
      <c r="C18" s="73">
        <v>501</v>
      </c>
      <c r="D18" s="73"/>
      <c r="E18" s="74"/>
      <c r="F18" s="75"/>
      <c r="G18" s="75"/>
    </row>
    <row r="19" spans="1:8">
      <c r="A19" s="15"/>
      <c r="B19" s="6"/>
      <c r="C19" s="30">
        <f>C18*C16</f>
        <v>2019030</v>
      </c>
      <c r="D19" s="75" t="s">
        <v>68</v>
      </c>
      <c r="E19" s="30"/>
      <c r="F19" s="75" t="s">
        <v>68</v>
      </c>
      <c r="G19" s="75"/>
    </row>
    <row r="20" spans="1:8">
      <c r="A20" s="15"/>
      <c r="B20" s="61">
        <f>C20*90%</f>
        <v>1726270.6500000001</v>
      </c>
      <c r="C20" s="31">
        <f>C19*95%</f>
        <v>1918078.5</v>
      </c>
      <c r="D20" s="75" t="s">
        <v>24</v>
      </c>
      <c r="E20" s="31"/>
      <c r="F20" s="75" t="s">
        <v>24</v>
      </c>
      <c r="G20" s="75"/>
    </row>
    <row r="21" spans="1:8">
      <c r="A21" s="15"/>
      <c r="C21" s="31">
        <f>C19*80%</f>
        <v>1615224</v>
      </c>
      <c r="D21" s="75" t="s">
        <v>25</v>
      </c>
      <c r="E21" s="31"/>
      <c r="F21" s="75" t="s">
        <v>25</v>
      </c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1002000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4206.3125</v>
      </c>
      <c r="D25" s="31"/>
    </row>
    <row r="26" spans="1:8">
      <c r="C26" s="31"/>
      <c r="D26" s="31"/>
    </row>
    <row r="27" spans="1:8">
      <c r="C27" s="31">
        <v>46.54</v>
      </c>
      <c r="D27" s="116">
        <f>C27*10.764</f>
        <v>500.95655999999997</v>
      </c>
      <c r="E27" s="117">
        <f>D27*1.2</f>
        <v>601.14787199999989</v>
      </c>
    </row>
    <row r="28" spans="1:8">
      <c r="C28"/>
      <c r="D28" s="115"/>
    </row>
    <row r="29" spans="1:8">
      <c r="C29" s="61"/>
      <c r="D29" s="116"/>
      <c r="E29" s="117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541</v>
      </c>
      <c r="C2" s="4">
        <f t="shared" ref="C2:C3" si="2">B2*1.2</f>
        <v>649.19999999999993</v>
      </c>
      <c r="D2" s="4">
        <f t="shared" ref="D2:D3" si="3">C2*1.2</f>
        <v>779.03999999999985</v>
      </c>
      <c r="E2" s="5">
        <f t="shared" ref="E2:E3" si="4">R2</f>
        <v>3432000</v>
      </c>
      <c r="F2" s="4">
        <f t="shared" ref="F2:F3" si="5">ROUND((E2/B2),0)</f>
        <v>6344</v>
      </c>
      <c r="G2" s="4">
        <f t="shared" ref="G2:G3" si="6">ROUND((E2/C2),0)</f>
        <v>5287</v>
      </c>
      <c r="H2" s="4">
        <f t="shared" ref="H2:H3" si="7">ROUND((E2/D2),0)</f>
        <v>4405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:P6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0</v>
      </c>
      <c r="C6" s="4">
        <f t="shared" si="26"/>
        <v>0</v>
      </c>
      <c r="D6" s="4">
        <f t="shared" si="27"/>
        <v>0</v>
      </c>
      <c r="E6" s="5">
        <f t="shared" si="28"/>
        <v>0</v>
      </c>
      <c r="F6" s="4" t="e">
        <f t="shared" si="29"/>
        <v>#DIV/0!</v>
      </c>
      <c r="G6" s="4" t="e">
        <f t="shared" si="30"/>
        <v>#DIV/0!</v>
      </c>
      <c r="H6" s="4" t="e">
        <f t="shared" si="31"/>
        <v>#DIV/0!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f t="shared" si="34"/>
        <v>0</v>
      </c>
      <c r="Q6" s="72">
        <f t="shared" si="35"/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0</v>
      </c>
      <c r="P7" s="72">
        <f t="shared" si="22"/>
        <v>0</v>
      </c>
      <c r="Q7" s="72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G4" sqref="G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5" zoomScaleNormal="11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8" sqref="S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2024-09-19T09:43:51Z</dcterms:modified>
</cp:coreProperties>
</file>