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Mohammed Ashraf\"/>
    </mc:Choice>
  </mc:AlternateContent>
  <xr:revisionPtr revIDLastSave="0" documentId="13_ncr:1_{CD381E00-915D-4278-B166-59CFF3756AA0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" i="4" l="1"/>
  <c r="P14" i="4"/>
  <c r="Q14" i="4" s="1"/>
  <c r="J14" i="4"/>
  <c r="I14" i="4"/>
  <c r="Q13" i="4"/>
  <c r="P13" i="4"/>
  <c r="J13" i="4"/>
  <c r="I13" i="4"/>
  <c r="P12" i="4"/>
  <c r="Q12" i="4" s="1"/>
  <c r="J12" i="4"/>
  <c r="I12" i="4"/>
  <c r="P11" i="4"/>
  <c r="Q11" i="4" s="1"/>
  <c r="J11" i="4"/>
  <c r="I11" i="4"/>
  <c r="P10" i="4"/>
  <c r="Q10" i="4" s="1"/>
  <c r="J10" i="4"/>
  <c r="I10" i="4"/>
  <c r="Q9" i="4"/>
  <c r="P9" i="4"/>
  <c r="J9" i="4"/>
  <c r="I9" i="4"/>
  <c r="P8" i="4"/>
  <c r="Q8" i="4" s="1"/>
  <c r="J8" i="4"/>
  <c r="I8" i="4"/>
  <c r="P7" i="4"/>
  <c r="Q7" i="4" s="1"/>
  <c r="J7" i="4"/>
  <c r="I7" i="4"/>
  <c r="Q6" i="4"/>
  <c r="J6" i="4"/>
  <c r="I6" i="4"/>
  <c r="P5" i="4"/>
  <c r="Q5" i="4" s="1"/>
  <c r="J5" i="4"/>
  <c r="I5" i="4"/>
  <c r="P4" i="4"/>
  <c r="J4" i="4"/>
  <c r="I4" i="4"/>
  <c r="G36" i="4" l="1"/>
  <c r="I26" i="4"/>
  <c r="G31" i="4"/>
  <c r="G28" i="4"/>
  <c r="D34" i="4"/>
  <c r="C4" i="25" l="1"/>
  <c r="C5" i="25" s="1"/>
  <c r="P2" i="4"/>
  <c r="P3" i="4"/>
  <c r="B3" i="4" s="1"/>
  <c r="C3" i="4" s="1"/>
  <c r="D3" i="4" s="1"/>
  <c r="B6" i="4"/>
  <c r="C6" i="4" s="1"/>
  <c r="B7" i="4"/>
  <c r="C7" i="4" s="1"/>
  <c r="D7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B14" i="4"/>
  <c r="C14" i="4" s="1"/>
  <c r="B13" i="4"/>
  <c r="C13" i="4" s="1"/>
  <c r="D13" i="4" s="1"/>
  <c r="B12" i="4"/>
  <c r="C12" i="4" s="1"/>
  <c r="D12" i="4" s="1"/>
  <c r="B11" i="4"/>
  <c r="C11" i="4" s="1"/>
  <c r="D11" i="4" s="1"/>
  <c r="B8" i="4"/>
  <c r="C8" i="4" s="1"/>
  <c r="D8" i="4" s="1"/>
  <c r="B4" i="4"/>
  <c r="C4" i="4" s="1"/>
  <c r="D4" i="4" s="1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6" i="4" l="1"/>
  <c r="F6" i="4"/>
  <c r="H10" i="4"/>
  <c r="G10" i="4"/>
  <c r="F10" i="4"/>
  <c r="G14" i="4"/>
  <c r="F14" i="4"/>
  <c r="H7" i="4"/>
  <c r="F7" i="4"/>
  <c r="G7" i="4"/>
  <c r="H11" i="4"/>
  <c r="F11" i="4"/>
  <c r="G11" i="4"/>
  <c r="F4" i="4"/>
  <c r="H4" i="4"/>
  <c r="G4" i="4"/>
  <c r="F8" i="4"/>
  <c r="G8" i="4"/>
  <c r="H8" i="4"/>
  <c r="F12" i="4"/>
  <c r="H12" i="4"/>
  <c r="G12" i="4"/>
  <c r="G9" i="4"/>
  <c r="F9" i="4"/>
  <c r="H9" i="4"/>
  <c r="G13" i="4"/>
  <c r="F13" i="4"/>
  <c r="H13" i="4"/>
  <c r="G3" i="4"/>
  <c r="H3" i="4"/>
  <c r="D2" i="4"/>
  <c r="H2" i="4" s="1"/>
  <c r="G2" i="4"/>
  <c r="D6" i="4"/>
  <c r="H6" i="4" s="1"/>
  <c r="D10" i="4"/>
  <c r="F2" i="4"/>
  <c r="D14" i="4"/>
  <c r="H14" i="4" s="1"/>
  <c r="H15" i="4"/>
  <c r="H16" i="4"/>
  <c r="F3" i="4"/>
  <c r="F15" i="4"/>
  <c r="C13" i="25"/>
  <c r="D13" i="25" s="1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0" i="23" s="1"/>
  <c r="C21" i="23" l="1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<sst xmlns="http://schemas.openxmlformats.org/spreadsheetml/2006/main" count="138" uniqueCount="95">
  <si>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</si>
  <si>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</si>
  <si>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</si>
  <si>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</si>
  <si>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</si>
  <si>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</si>
  <si>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</si>
  <si>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</si>
  <si>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</si>
  <si>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</si>
  <si>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</si>
  <si>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</si>
  <si>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</si>
  <si>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</si>
  <si>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</si>
  <si>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</si>
  <si>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</si>
  <si>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</si>
  <si>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</si>
  <si>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</si>
  <si>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</si>
  <si>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</si>
  <si>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</si>
  <si>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</si>
  <si>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</si>
  <si>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</si>
  <si>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</si>
  <si>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</si>
  <si>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</si>
  <si>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</si>
  <si>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</si>
  <si>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</si>
  <si>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</si>
  <si>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</si>
  <si>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</si>
  <si>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</si>
  <si>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</si>
  <si>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</si>
  <si>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</si>
  <si>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</si>
  <si>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</si>
  <si>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</si>
  <si>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</si>
  <si>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</si>
  <si>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</si>
  <si>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</si>
  <si>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</si>
  <si>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</si>
  <si>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</si>
  <si>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</si>
  <si>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</si>
  <si>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</si>
  <si>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</si>
  <si>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</si>
  <si>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</si>
  <si>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</si>
  <si>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</si>
  <si>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</si>
  <si>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</si>
  <si>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</si>
  <si>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</si>
  <si>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</si>
  <si>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</si>
  <si>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</si>
  <si>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</si>
  <si>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</si>
  <si>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</si>
  <si>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</si>
  <si>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</si>
  <si>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</si>
  <si>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</si>
  <si>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</si>
  <si>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</si>
  <si>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</si>
  <si>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</si>
  <si>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</si>
  <si>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</si>
  <si>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</si>
  <si>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</si>
  <si>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</si>
  <si>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</si>
  <si>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</si>
  <si>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</si>
  <si>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</si>
  <si>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</si>
  <si>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OUR REPORT - 2022</t>
  </si>
  <si>
    <t>AREA</t>
  </si>
  <si>
    <t>RATE</t>
  </si>
  <si>
    <t>IGR-25.06.24</t>
  </si>
  <si>
    <t>30.10.2018</t>
  </si>
  <si>
    <t>BALC</t>
  </si>
  <si>
    <t>TERRACE</t>
  </si>
  <si>
    <t>TACA</t>
  </si>
  <si>
    <t xml:space="preserve"> </t>
  </si>
  <si>
    <t>IGR-12.08.24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</si>
</sst>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0</xdr:row>
      <xdr:rowOff>0</xdr:rowOff>
    </xdr:from>
    <xdr:to>
      <xdr:col>22</xdr:col>
      <xdr:colOff>153614</xdr:colOff>
      <xdr:row>31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CE934F-94B8-4219-9833-9013B8FB3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0" y="0"/>
          <a:ext cx="8697539" cy="663985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20</xdr:row>
      <xdr:rowOff>85725</xdr:rowOff>
    </xdr:from>
    <xdr:to>
      <xdr:col>18</xdr:col>
      <xdr:colOff>29787</xdr:colOff>
      <xdr:row>59</xdr:row>
      <xdr:rowOff>48657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5C1676-975B-4BA3-AFD7-BA7D8746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53050" y="4467225"/>
          <a:ext cx="8688012" cy="7392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587E36-5725-47B3-A276-C5CF3BBBA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7C44E5-270C-4D9C-B943-941F53519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D6BD2A-9C69-4459-BF76-27D2A14E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47</xdr:row>
      <xdr:rowOff>153624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04E932-B44E-45F3-BAAB-9A816A5A8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v>82500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8250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90750</v>
      </c>
      <c r="D5" s="58" t="s">
        <v>62</v>
      </c>
      <c r="E5" s="59">
        <f>C5/10.764</f>
        <v>8430.8807134894105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20400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70350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66129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86529</v>
      </c>
      <c r="D9" s="58" t="s">
        <v>62</v>
      </c>
      <c r="E9" s="59">
        <f>C9/10.764</f>
        <v>8038.7402452619845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6</v>
      </c>
      <c r="D13" s="65">
        <f>D12-C13</f>
        <v>94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1"/>
      <c r="L1" s="71"/>
      <c r="M1" s="71"/>
      <c r="N1" s="71"/>
      <c r="O1" s="71"/>
      <c r="P1" s="71"/>
      <c r="Q1" s="71"/>
      <c r="R1" s="71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15500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13000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6</v>
      </c>
      <c r="D7" s="24">
        <v>2024</v>
      </c>
    </row>
    <row r="8" spans="1:5" x14ac:dyDescent="0.25">
      <c r="A8" s="15" t="s">
        <v>18</v>
      </c>
      <c r="B8" s="23"/>
      <c r="C8" s="24">
        <f>C9-C7</f>
        <v>54</v>
      </c>
      <c r="D8" s="24">
        <v>2018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9</v>
      </c>
      <c r="D10" s="24"/>
    </row>
    <row r="11" spans="1:5" x14ac:dyDescent="0.25">
      <c r="A11" s="15"/>
      <c r="B11" s="25"/>
      <c r="C11" s="26">
        <f>C10%</f>
        <v>0.09</v>
      </c>
      <c r="D11" s="26"/>
    </row>
    <row r="12" spans="1:5" x14ac:dyDescent="0.25">
      <c r="A12" s="15" t="s">
        <v>21</v>
      </c>
      <c r="B12" s="18"/>
      <c r="C12" s="19">
        <f>C6*C11</f>
        <v>225</v>
      </c>
      <c r="D12" s="22"/>
    </row>
    <row r="13" spans="1:5" x14ac:dyDescent="0.25">
      <c r="A13" s="15" t="s">
        <v>22</v>
      </c>
      <c r="B13" s="18"/>
      <c r="C13" s="19">
        <f>C6-C12</f>
        <v>2275</v>
      </c>
      <c r="D13" s="22"/>
    </row>
    <row r="14" spans="1:5" x14ac:dyDescent="0.25">
      <c r="A14" s="15" t="s">
        <v>15</v>
      </c>
      <c r="B14" s="18"/>
      <c r="C14" s="19">
        <f>C5</f>
        <v>13000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C13+C14</f>
        <v>15275</v>
      </c>
      <c r="D16" s="22"/>
    </row>
    <row r="17" spans="1:5" x14ac:dyDescent="0.25">
      <c r="B17" s="23"/>
      <c r="C17" s="24"/>
      <c r="D17" s="24"/>
    </row>
    <row r="18" spans="1:5" x14ac:dyDescent="0.25">
      <c r="A18" s="69" t="str">
        <f>E3</f>
        <v>ACA</v>
      </c>
      <c r="B18" s="7"/>
      <c r="C18" s="29">
        <v>478</v>
      </c>
      <c r="D18" s="24"/>
    </row>
    <row r="19" spans="1:5" x14ac:dyDescent="0.25">
      <c r="A19" s="15" t="s">
        <v>74</v>
      </c>
      <c r="B19" s="6"/>
      <c r="C19" s="30">
        <f>C18*C16</f>
        <v>7301450</v>
      </c>
      <c r="D19" s="70"/>
      <c r="E19" s="65"/>
    </row>
    <row r="20" spans="1:5" x14ac:dyDescent="0.25">
      <c r="A20" s="15" t="s">
        <v>24</v>
      </c>
      <c r="C20" s="31">
        <f>C19*98%</f>
        <v>7155421</v>
      </c>
      <c r="D20" s="30"/>
      <c r="E20" s="65"/>
    </row>
    <row r="21" spans="1:5" x14ac:dyDescent="0.25">
      <c r="A21" s="15" t="s">
        <v>25</v>
      </c>
      <c r="C21" s="31">
        <f>C19*80%</f>
        <v>5841160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1195000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15211.354166666666</v>
      </c>
      <c r="D25" s="31"/>
      <c r="E25" s="31"/>
    </row>
    <row r="26" spans="1:5" x14ac:dyDescent="0.25">
      <c r="C26" s="31"/>
      <c r="D26" s="31" t="s">
        <v>93</v>
      </c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9" sqref="S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367</v>
      </c>
      <c r="C2" s="4">
        <f t="shared" ref="C2:C16" si="1">B2*1.2</f>
        <v>440.4</v>
      </c>
      <c r="D2" s="4">
        <f t="shared" ref="D2:D16" si="2">C2*1.2</f>
        <v>528.4799999999999</v>
      </c>
      <c r="E2" s="5">
        <f t="shared" ref="E2:E16" si="3">R2</f>
        <v>5500000</v>
      </c>
      <c r="F2" s="72">
        <f t="shared" ref="F2:F15" si="4">ROUND((E2/B2),0)</f>
        <v>14986</v>
      </c>
      <c r="G2" s="72">
        <f t="shared" ref="G2:G15" si="5">ROUND((E2/C2),0)</f>
        <v>12489</v>
      </c>
      <c r="H2" s="72">
        <f t="shared" ref="H2:H15" si="6">ROUND((E2/D2),0)</f>
        <v>10407</v>
      </c>
      <c r="I2" s="72">
        <f t="shared" ref="I2:I15" si="7">T2</f>
        <v>0</v>
      </c>
      <c r="J2" s="72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4" si="9">O2/1.2</f>
        <v>0</v>
      </c>
      <c r="Q2" s="7">
        <v>367</v>
      </c>
      <c r="R2" s="73">
        <v>5500000</v>
      </c>
      <c r="S2" s="2" t="s">
        <v>88</v>
      </c>
    </row>
    <row r="3" spans="1:19" x14ac:dyDescent="0.25">
      <c r="A3" s="4">
        <v>2</v>
      </c>
      <c r="B3" s="4">
        <f t="shared" si="0"/>
        <v>625</v>
      </c>
      <c r="C3" s="4">
        <f t="shared" si="1"/>
        <v>750</v>
      </c>
      <c r="D3" s="4">
        <f t="shared" si="2"/>
        <v>900</v>
      </c>
      <c r="E3" s="5">
        <f t="shared" si="3"/>
        <v>9800000</v>
      </c>
      <c r="F3" s="72">
        <f t="shared" si="4"/>
        <v>15680</v>
      </c>
      <c r="G3" s="72">
        <f t="shared" si="5"/>
        <v>13067</v>
      </c>
      <c r="H3" s="72">
        <f t="shared" si="6"/>
        <v>10889</v>
      </c>
      <c r="I3" s="72">
        <f t="shared" si="7"/>
        <v>0</v>
      </c>
      <c r="J3" s="72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625</v>
      </c>
      <c r="R3" s="73">
        <v>9800000</v>
      </c>
      <c r="S3" s="2" t="s">
        <v>94</v>
      </c>
    </row>
    <row r="4" spans="1:19" x14ac:dyDescent="0.25">
      <c r="A4" s="4">
        <v>3</v>
      </c>
      <c r="B4" s="4">
        <f t="shared" si="0"/>
        <v>450</v>
      </c>
      <c r="C4" s="4">
        <f t="shared" si="1"/>
        <v>540</v>
      </c>
      <c r="D4" s="4">
        <f t="shared" si="2"/>
        <v>648</v>
      </c>
      <c r="E4" s="5">
        <f t="shared" si="3"/>
        <v>7500000</v>
      </c>
      <c r="F4" s="72">
        <f t="shared" ref="F4:F14" si="10">ROUND((E4/B4),0)</f>
        <v>16667</v>
      </c>
      <c r="G4" s="72">
        <f t="shared" ref="G4:G14" si="11">ROUND((E4/C4),0)</f>
        <v>13889</v>
      </c>
      <c r="H4" s="72">
        <f t="shared" ref="H4:H14" si="12">ROUND((E4/D4),0)</f>
        <v>11574</v>
      </c>
      <c r="I4" s="72">
        <f t="shared" ref="I4:I14" si="13">T4</f>
        <v>0</v>
      </c>
      <c r="J4" s="72">
        <f t="shared" ref="J4:J14" si="14">U4</f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450</v>
      </c>
      <c r="R4" s="73">
        <v>7500000</v>
      </c>
      <c r="S4" s="2"/>
    </row>
    <row r="5" spans="1:19" x14ac:dyDescent="0.25">
      <c r="A5" s="4">
        <v>4</v>
      </c>
      <c r="B5" s="4">
        <f t="shared" si="0"/>
        <v>468.75</v>
      </c>
      <c r="C5" s="4">
        <f t="shared" si="1"/>
        <v>562.5</v>
      </c>
      <c r="D5" s="4">
        <f t="shared" si="2"/>
        <v>675</v>
      </c>
      <c r="E5" s="5">
        <f t="shared" si="3"/>
        <v>7000000</v>
      </c>
      <c r="F5" s="72">
        <f t="shared" si="10"/>
        <v>14933</v>
      </c>
      <c r="G5" s="72">
        <f t="shared" si="11"/>
        <v>12444</v>
      </c>
      <c r="H5" s="72">
        <f t="shared" si="12"/>
        <v>10370</v>
      </c>
      <c r="I5" s="72">
        <f t="shared" si="13"/>
        <v>0</v>
      </c>
      <c r="J5" s="72">
        <f t="shared" si="14"/>
        <v>0</v>
      </c>
      <c r="K5" s="7"/>
      <c r="L5" s="7"/>
      <c r="M5" s="7"/>
      <c r="N5" s="7"/>
      <c r="O5" s="7">
        <v>675</v>
      </c>
      <c r="P5" s="7">
        <f t="shared" si="9"/>
        <v>562.5</v>
      </c>
      <c r="Q5" s="7">
        <f t="shared" ref="Q4:Q14" si="15">P5/1.2</f>
        <v>468.75</v>
      </c>
      <c r="R5" s="73">
        <v>7000000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10"/>
        <v>#DIV/0!</v>
      </c>
      <c r="G6" s="4" t="e">
        <f t="shared" si="11"/>
        <v>#DIV/0!</v>
      </c>
      <c r="H6" s="4" t="e">
        <f t="shared" si="12"/>
        <v>#DIV/0!</v>
      </c>
      <c r="I6" s="4">
        <f t="shared" si="13"/>
        <v>0</v>
      </c>
      <c r="J6" s="4">
        <f t="shared" si="14"/>
        <v>0</v>
      </c>
      <c r="O6">
        <v>0</v>
      </c>
      <c r="P6">
        <f t="shared" si="9"/>
        <v>0</v>
      </c>
      <c r="Q6">
        <f t="shared" si="15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10"/>
        <v>#DIV/0!</v>
      </c>
      <c r="G7" s="4" t="e">
        <f t="shared" si="11"/>
        <v>#DIV/0!</v>
      </c>
      <c r="H7" s="4" t="e">
        <f t="shared" si="12"/>
        <v>#DIV/0!</v>
      </c>
      <c r="I7" s="4">
        <f t="shared" si="13"/>
        <v>0</v>
      </c>
      <c r="J7" s="4">
        <f t="shared" si="14"/>
        <v>0</v>
      </c>
      <c r="O7">
        <v>0</v>
      </c>
      <c r="P7">
        <f t="shared" si="9"/>
        <v>0</v>
      </c>
      <c r="Q7">
        <f t="shared" si="15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10"/>
        <v>#DIV/0!</v>
      </c>
      <c r="G8" s="4" t="e">
        <f t="shared" si="11"/>
        <v>#DIV/0!</v>
      </c>
      <c r="H8" s="4" t="e">
        <f t="shared" si="12"/>
        <v>#DIV/0!</v>
      </c>
      <c r="I8" s="4">
        <f t="shared" si="13"/>
        <v>0</v>
      </c>
      <c r="J8" s="4">
        <f t="shared" si="14"/>
        <v>0</v>
      </c>
      <c r="O8">
        <v>0</v>
      </c>
      <c r="P8">
        <f t="shared" si="9"/>
        <v>0</v>
      </c>
      <c r="Q8">
        <f t="shared" si="15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10"/>
        <v>#DIV/0!</v>
      </c>
      <c r="G9" s="4" t="e">
        <f t="shared" si="11"/>
        <v>#DIV/0!</v>
      </c>
      <c r="H9" s="4" t="e">
        <f t="shared" si="12"/>
        <v>#DIV/0!</v>
      </c>
      <c r="I9" s="4">
        <f t="shared" si="13"/>
        <v>0</v>
      </c>
      <c r="J9" s="4">
        <f t="shared" si="14"/>
        <v>0</v>
      </c>
      <c r="O9">
        <v>0</v>
      </c>
      <c r="P9">
        <f t="shared" si="9"/>
        <v>0</v>
      </c>
      <c r="Q9">
        <f t="shared" si="15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10"/>
        <v>#DIV/0!</v>
      </c>
      <c r="G10" s="4" t="e">
        <f t="shared" si="11"/>
        <v>#DIV/0!</v>
      </c>
      <c r="H10" s="4" t="e">
        <f t="shared" si="12"/>
        <v>#DIV/0!</v>
      </c>
      <c r="I10" s="4">
        <f t="shared" si="13"/>
        <v>0</v>
      </c>
      <c r="J10" s="4">
        <f t="shared" si="14"/>
        <v>0</v>
      </c>
      <c r="O10">
        <v>0</v>
      </c>
      <c r="P10">
        <f t="shared" si="9"/>
        <v>0</v>
      </c>
      <c r="Q10">
        <f t="shared" si="15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10"/>
        <v>#DIV/0!</v>
      </c>
      <c r="G11" s="4" t="e">
        <f t="shared" si="11"/>
        <v>#DIV/0!</v>
      </c>
      <c r="H11" s="4" t="e">
        <f t="shared" si="12"/>
        <v>#DIV/0!</v>
      </c>
      <c r="I11" s="4">
        <f t="shared" si="13"/>
        <v>0</v>
      </c>
      <c r="J11" s="4">
        <f t="shared" si="14"/>
        <v>0</v>
      </c>
      <c r="O11">
        <v>0</v>
      </c>
      <c r="P11">
        <f t="shared" si="9"/>
        <v>0</v>
      </c>
      <c r="Q11">
        <f t="shared" si="15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10"/>
        <v>#DIV/0!</v>
      </c>
      <c r="G12" s="4" t="e">
        <f t="shared" si="11"/>
        <v>#DIV/0!</v>
      </c>
      <c r="H12" s="4" t="e">
        <f t="shared" si="12"/>
        <v>#DIV/0!</v>
      </c>
      <c r="I12" s="4">
        <f t="shared" si="13"/>
        <v>0</v>
      </c>
      <c r="J12" s="4">
        <f t="shared" si="14"/>
        <v>0</v>
      </c>
      <c r="O12">
        <v>0</v>
      </c>
      <c r="P12">
        <f t="shared" si="9"/>
        <v>0</v>
      </c>
      <c r="Q12">
        <f t="shared" si="15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0"/>
        <v>#DIV/0!</v>
      </c>
      <c r="G13" s="4" t="e">
        <f t="shared" si="11"/>
        <v>#DIV/0!</v>
      </c>
      <c r="H13" s="4" t="e">
        <f t="shared" si="12"/>
        <v>#DIV/0!</v>
      </c>
      <c r="I13" s="4">
        <f t="shared" si="13"/>
        <v>0</v>
      </c>
      <c r="J13" s="4">
        <f t="shared" si="14"/>
        <v>0</v>
      </c>
      <c r="O13">
        <v>0</v>
      </c>
      <c r="P13">
        <f t="shared" si="9"/>
        <v>0</v>
      </c>
      <c r="Q13">
        <f t="shared" si="15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0"/>
        <v>#DIV/0!</v>
      </c>
      <c r="G14" s="4" t="e">
        <f t="shared" si="11"/>
        <v>#DIV/0!</v>
      </c>
      <c r="H14" s="4" t="e">
        <f t="shared" si="12"/>
        <v>#DIV/0!</v>
      </c>
      <c r="I14" s="4">
        <f t="shared" si="13"/>
        <v>0</v>
      </c>
      <c r="J14" s="4">
        <f t="shared" si="14"/>
        <v>0</v>
      </c>
      <c r="O14">
        <v>0</v>
      </c>
      <c r="P14">
        <f t="shared" si="9"/>
        <v>0</v>
      </c>
      <c r="Q14">
        <f t="shared" si="15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ref="P11:P15" si="16">O15/1.2</f>
        <v>0</v>
      </c>
      <c r="Q15">
        <f t="shared" ref="Q12:Q15" si="17">P15/1.2</f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8">ROUND((E16/B16),0)</f>
        <v>#DIV/0!</v>
      </c>
      <c r="G16" s="4" t="e">
        <f t="shared" ref="G16" si="19">ROUND((E16/C16),0)</f>
        <v>#DIV/0!</v>
      </c>
      <c r="H16" s="4" t="e">
        <f t="shared" ref="H16" si="20">ROUND((E16/D16),0)</f>
        <v>#DIV/0!</v>
      </c>
      <c r="I16" s="4">
        <f t="shared" ref="I16" si="21">T16</f>
        <v>0</v>
      </c>
      <c r="J16" s="4">
        <f t="shared" ref="J16" si="22">U16</f>
        <v>0</v>
      </c>
      <c r="O16">
        <v>0</v>
      </c>
      <c r="P16">
        <f t="shared" ref="P16" si="23">O16/1.2</f>
        <v>0</v>
      </c>
      <c r="Q16">
        <f t="shared" ref="Q16" si="24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5">Q17</f>
        <v>0</v>
      </c>
      <c r="C17" s="4">
        <f t="shared" ref="C17:C21" si="26">B17*1.2</f>
        <v>0</v>
      </c>
      <c r="D17" s="4">
        <f t="shared" ref="D17:D21" si="27">C17*1.2</f>
        <v>0</v>
      </c>
      <c r="E17" s="5">
        <f t="shared" ref="E17:E21" si="28">R17</f>
        <v>0</v>
      </c>
      <c r="F17" s="4" t="e">
        <f t="shared" ref="F17" si="29">ROUND((E17/B17),0)</f>
        <v>#DIV/0!</v>
      </c>
      <c r="G17" s="4" t="e">
        <f t="shared" ref="G17" si="30">ROUND((E17/C17),0)</f>
        <v>#DIV/0!</v>
      </c>
      <c r="H17" s="4" t="e">
        <f t="shared" ref="H17" si="31">ROUND((E17/D17),0)</f>
        <v>#DIV/0!</v>
      </c>
      <c r="I17" s="4">
        <f t="shared" ref="I17" si="32">T17</f>
        <v>0</v>
      </c>
      <c r="J17" s="4">
        <f t="shared" ref="J17" si="33">U17</f>
        <v>0</v>
      </c>
      <c r="O17">
        <v>0</v>
      </c>
      <c r="P17">
        <f t="shared" ref="P17" si="34">O17/1.2</f>
        <v>0</v>
      </c>
      <c r="Q17">
        <f t="shared" ref="Q17" si="35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5"/>
        <v>0</v>
      </c>
      <c r="C18" s="4">
        <f t="shared" si="26"/>
        <v>0</v>
      </c>
      <c r="D18" s="4">
        <f t="shared" si="27"/>
        <v>0</v>
      </c>
      <c r="E18" s="5">
        <f t="shared" si="28"/>
        <v>0</v>
      </c>
      <c r="F18" s="4" t="e">
        <f t="shared" ref="F18:F21" si="36">ROUND((E18/B18),0)</f>
        <v>#DIV/0!</v>
      </c>
      <c r="G18" s="4" t="e">
        <f t="shared" ref="G18:G21" si="37">ROUND((E18/C18),0)</f>
        <v>#DIV/0!</v>
      </c>
      <c r="H18" s="4" t="e">
        <f t="shared" ref="H18:H21" si="38">ROUND((E18/D18),0)</f>
        <v>#DIV/0!</v>
      </c>
      <c r="I18" s="4">
        <f t="shared" ref="I18:J21" si="39">T18</f>
        <v>0</v>
      </c>
      <c r="J18" s="4">
        <f t="shared" si="39"/>
        <v>0</v>
      </c>
      <c r="O18">
        <v>0</v>
      </c>
      <c r="P18">
        <f t="shared" ref="P18" si="40">O18/1.2</f>
        <v>0</v>
      </c>
      <c r="Q18">
        <f t="shared" ref="Q18:Q21" si="41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5"/>
        <v>0</v>
      </c>
      <c r="C19" s="4">
        <f t="shared" si="26"/>
        <v>0</v>
      </c>
      <c r="D19" s="4">
        <f t="shared" si="27"/>
        <v>0</v>
      </c>
      <c r="E19" s="5">
        <f t="shared" si="28"/>
        <v>0</v>
      </c>
      <c r="F19" s="4" t="e">
        <f t="shared" si="36"/>
        <v>#DIV/0!</v>
      </c>
      <c r="G19" s="4" t="e">
        <f t="shared" si="37"/>
        <v>#DIV/0!</v>
      </c>
      <c r="H19" s="4" t="e">
        <f t="shared" si="38"/>
        <v>#DIV/0!</v>
      </c>
      <c r="I19" s="4">
        <f t="shared" si="39"/>
        <v>0</v>
      </c>
      <c r="J19" s="4">
        <f t="shared" si="39"/>
        <v>0</v>
      </c>
      <c r="O19">
        <v>0</v>
      </c>
      <c r="P19">
        <f>O19/1.2</f>
        <v>0</v>
      </c>
      <c r="Q19">
        <f t="shared" si="41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2">Q20</f>
        <v>0</v>
      </c>
      <c r="C20" s="4">
        <f t="shared" ref="C20" si="43">B20*1.2</f>
        <v>0</v>
      </c>
      <c r="D20" s="4">
        <f t="shared" ref="D20" si="44">C20*1.2</f>
        <v>0</v>
      </c>
      <c r="E20" s="5">
        <f t="shared" ref="E20" si="45">R20</f>
        <v>0</v>
      </c>
      <c r="F20" s="4" t="e">
        <f t="shared" ref="F20" si="46">ROUND((E20/B20),0)</f>
        <v>#DIV/0!</v>
      </c>
      <c r="G20" s="4" t="e">
        <f t="shared" ref="G20" si="47">ROUND((E20/C20),0)</f>
        <v>#DIV/0!</v>
      </c>
      <c r="H20" s="4" t="e">
        <f t="shared" ref="H20" si="48">ROUND((E20/D20),0)</f>
        <v>#DIV/0!</v>
      </c>
      <c r="I20" s="4">
        <f t="shared" ref="I20" si="49">T20</f>
        <v>0</v>
      </c>
      <c r="J20" s="4">
        <f t="shared" ref="J20" si="50">U20</f>
        <v>0</v>
      </c>
      <c r="O20">
        <v>0</v>
      </c>
      <c r="P20">
        <f t="shared" ref="P20" si="51">O20/1.2</f>
        <v>0</v>
      </c>
      <c r="Q20">
        <f t="shared" ref="Q20" si="52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5"/>
        <v>0</v>
      </c>
      <c r="C21" s="4">
        <f t="shared" si="26"/>
        <v>0</v>
      </c>
      <c r="D21" s="4">
        <f t="shared" si="27"/>
        <v>0</v>
      </c>
      <c r="E21" s="5">
        <f t="shared" si="28"/>
        <v>0</v>
      </c>
      <c r="F21" s="4" t="e">
        <f t="shared" si="36"/>
        <v>#DIV/0!</v>
      </c>
      <c r="G21" s="4" t="e">
        <f t="shared" si="37"/>
        <v>#DIV/0!</v>
      </c>
      <c r="H21" s="4" t="e">
        <f t="shared" si="38"/>
        <v>#DIV/0!</v>
      </c>
      <c r="I21" s="4">
        <f t="shared" si="39"/>
        <v>0</v>
      </c>
      <c r="J21" s="4">
        <f t="shared" si="39"/>
        <v>0</v>
      </c>
      <c r="O21">
        <v>0</v>
      </c>
      <c r="P21">
        <f>O21/1.2</f>
        <v>0</v>
      </c>
      <c r="Q21">
        <f t="shared" si="41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52" t="s">
        <v>71</v>
      </c>
      <c r="G24" s="52">
        <v>550</v>
      </c>
      <c r="I24" s="10">
        <v>11500</v>
      </c>
      <c r="J24" s="10">
        <v>478</v>
      </c>
    </row>
    <row r="25" spans="1:19" s="10" customFormat="1" x14ac:dyDescent="0.25">
      <c r="F25" s="52" t="s">
        <v>84</v>
      </c>
      <c r="G25" s="52">
        <v>304</v>
      </c>
      <c r="I25" s="10">
        <v>550</v>
      </c>
    </row>
    <row r="26" spans="1:19" s="10" customFormat="1" x14ac:dyDescent="0.25">
      <c r="F26" s="52" t="s">
        <v>90</v>
      </c>
      <c r="G26" s="52">
        <v>74</v>
      </c>
      <c r="I26" s="10">
        <f>I24*I25</f>
        <v>6325000</v>
      </c>
    </row>
    <row r="27" spans="1:19" s="10" customFormat="1" x14ac:dyDescent="0.25">
      <c r="F27" s="52" t="s">
        <v>91</v>
      </c>
      <c r="G27" s="52">
        <v>100</v>
      </c>
    </row>
    <row r="28" spans="1:19" s="10" customFormat="1" x14ac:dyDescent="0.25">
      <c r="C28" s="67" t="s">
        <v>75</v>
      </c>
      <c r="D28" s="67" t="s">
        <v>89</v>
      </c>
      <c r="F28" s="52" t="s">
        <v>92</v>
      </c>
      <c r="G28" s="52">
        <f>SUM(G25:G27)</f>
        <v>478</v>
      </c>
    </row>
    <row r="29" spans="1:19" s="10" customFormat="1" x14ac:dyDescent="0.25">
      <c r="C29" s="67" t="s">
        <v>1</v>
      </c>
      <c r="D29" s="67">
        <v>4760000</v>
      </c>
      <c r="F29" s="52" t="s">
        <v>72</v>
      </c>
      <c r="G29" s="52">
        <v>574</v>
      </c>
      <c r="H29" s="10">
        <f>G29/G28</f>
        <v>1.2008368200836821</v>
      </c>
    </row>
    <row r="30" spans="1:19" s="10" customFormat="1" x14ac:dyDescent="0.25">
      <c r="F30" s="52" t="s">
        <v>73</v>
      </c>
      <c r="G30" s="52">
        <v>12000</v>
      </c>
    </row>
    <row r="31" spans="1:19" s="10" customFormat="1" x14ac:dyDescent="0.25">
      <c r="C31" s="68" t="s">
        <v>85</v>
      </c>
      <c r="D31" s="68"/>
      <c r="F31" s="68" t="s">
        <v>74</v>
      </c>
      <c r="G31" s="68">
        <f>G28*G30</f>
        <v>5736000</v>
      </c>
      <c r="H31" s="10">
        <f>G31/D29</f>
        <v>1.2050420168067226</v>
      </c>
    </row>
    <row r="32" spans="1:19" s="10" customFormat="1" x14ac:dyDescent="0.25">
      <c r="C32" s="68" t="s">
        <v>86</v>
      </c>
      <c r="D32" s="68">
        <v>478</v>
      </c>
      <c r="F32" s="68" t="s">
        <v>24</v>
      </c>
      <c r="G32" s="68">
        <f>G31*90%</f>
        <v>5162400</v>
      </c>
    </row>
    <row r="33" spans="3:7" s="10" customFormat="1" x14ac:dyDescent="0.25">
      <c r="C33" s="68" t="s">
        <v>87</v>
      </c>
      <c r="D33" s="68">
        <v>14000</v>
      </c>
      <c r="F33" s="68" t="s">
        <v>25</v>
      </c>
      <c r="G33" s="68">
        <f>G31*80%</f>
        <v>4588800</v>
      </c>
    </row>
    <row r="34" spans="3:7" s="10" customFormat="1" x14ac:dyDescent="0.25">
      <c r="C34" s="68" t="s">
        <v>74</v>
      </c>
      <c r="D34" s="68">
        <f>D32*D33</f>
        <v>6692000</v>
      </c>
    </row>
    <row r="35" spans="3:7" s="10" customFormat="1" x14ac:dyDescent="0.25">
      <c r="C35" s="68"/>
      <c r="D35" s="68"/>
      <c r="G35" s="10">
        <v>7000000</v>
      </c>
    </row>
    <row r="36" spans="3:7" s="10" customFormat="1" x14ac:dyDescent="0.25">
      <c r="G36" s="10">
        <f>G35/G28</f>
        <v>14644.351464435147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>
      <selection activeCell="M52" sqref="M52:M5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2024-09-24T05:01:35Z</dcterms:modified>
</cp:coreProperties>
</file>