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H26" i="1" l="1"/>
  <c r="H1" i="1"/>
  <c r="G7" i="1" s="1"/>
  <c r="P2" i="1"/>
  <c r="N2" i="1"/>
  <c r="N3" i="1"/>
  <c r="I2" i="1"/>
  <c r="G9" i="1" l="1"/>
  <c r="H23" i="1"/>
  <c r="H24" i="1"/>
  <c r="H22" i="1"/>
  <c r="F26" i="1"/>
  <c r="E30" i="1"/>
  <c r="E29" i="1"/>
  <c r="G3" i="1"/>
  <c r="G11" i="1" s="1"/>
  <c r="D9" i="1"/>
  <c r="F23" i="1"/>
  <c r="F24" i="1"/>
  <c r="F25" i="1"/>
  <c r="F17" i="1"/>
  <c r="F18" i="1"/>
  <c r="F22" i="1"/>
  <c r="F16" i="1"/>
  <c r="G4" i="1" l="1"/>
  <c r="G5" i="1"/>
  <c r="C3" i="1"/>
</calcChain>
</file>

<file path=xl/sharedStrings.xml><?xml version="1.0" encoding="utf-8"?>
<sst xmlns="http://schemas.openxmlformats.org/spreadsheetml/2006/main" count="26" uniqueCount="19">
  <si>
    <t>BU</t>
  </si>
  <si>
    <t>Carpet</t>
  </si>
  <si>
    <t>OC</t>
  </si>
  <si>
    <t>Agreement value</t>
  </si>
  <si>
    <t>Price Indicators</t>
  </si>
  <si>
    <t>CA</t>
  </si>
  <si>
    <t>BA</t>
  </si>
  <si>
    <t>SA</t>
  </si>
  <si>
    <t>Value</t>
  </si>
  <si>
    <t>ROC</t>
  </si>
  <si>
    <t>ROB</t>
  </si>
  <si>
    <t>ROS</t>
  </si>
  <si>
    <t>IGR</t>
  </si>
  <si>
    <t>Rate</t>
  </si>
  <si>
    <t>FMV</t>
  </si>
  <si>
    <t>RV</t>
  </si>
  <si>
    <t>DV</t>
  </si>
  <si>
    <t>Insurable</t>
  </si>
  <si>
    <t>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</si>
</sst>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2" borderId="0" xfId="0" applyFill="1"/>
    <xf numFmtId="43" fontId="0" fillId="2" borderId="0" xfId="1" applyFont="1" applyFill="1"/>
    <xf numFmtId="0" fontId="0" fillId="3" borderId="0" xfId="0" applyFill="1"/>
    <xf numFmtId="43" fontId="0" fillId="3" borderId="0" xfId="1" applyFont="1" applyFill="1"/>
    <xf numFmtId="43" fontId="0" fillId="3" borderId="0" xfId="0" applyNumberFormat="1" applyFill="1"/>
    <xf numFmtId="0" fontId="2" fillId="3" borderId="0" xfId="0" applyFont="1" applyFill="1"/>
    <xf numFmtId="43" fontId="2" fillId="3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239860</xdr:colOff>
      <xdr:row>38</xdr:row>
      <xdr:rowOff>39116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31860" cy="7278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401637</xdr:colOff>
      <xdr:row>38</xdr:row>
      <xdr:rowOff>105800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74437" cy="734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58775</xdr:colOff>
      <xdr:row>38</xdr:row>
      <xdr:rowOff>162958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41175" cy="74019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363532</xdr:colOff>
      <xdr:row>37</xdr:row>
      <xdr:rowOff>181984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36332" cy="7230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workbookViewId="0">
      <selection activeCell="J9" sqref="J9"/>
    </sheetView>
  </sheetViews>
  <sheetFormatPr defaultRowHeight="15" x14ac:dyDescent="0.25"/>
  <cols>
    <col min="2" max="2" width="16.42578125" bestFit="1" customWidth="1"/>
    <col min="3" max="3" width="14.28515625" bestFit="1" customWidth="1"/>
    <col min="4" max="4" width="10" bestFit="1" customWidth="1"/>
    <col min="5" max="5" width="14.28515625" bestFit="1" customWidth="1"/>
    <col min="6" max="6" width="10" bestFit="1" customWidth="1"/>
    <col min="7" max="7" width="14.28515625" bestFit="1" customWidth="1"/>
    <col min="8" max="9" width="10" bestFit="1" customWidth="1"/>
    <col min="12" max="12" width="14.28515625" bestFit="1" customWidth="1"/>
    <col min="13" max="13" width="10" bestFit="1" customWidth="1"/>
    <col min="14" max="14" width="11.5703125" bestFit="1" customWidth="1"/>
  </cols>
  <sheetData>
    <row r="1" spans="2:16" x14ac:dyDescent="0.25">
      <c r="F1" s="5" t="s">
        <v>1</v>
      </c>
      <c r="G1" s="6">
        <v>898</v>
      </c>
      <c r="H1" s="7">
        <f>G1*1.2</f>
        <v>1077.5999999999999</v>
      </c>
      <c r="I1" s="5"/>
      <c r="N1" s="1">
        <v>140490</v>
      </c>
      <c r="P1">
        <v>100.14</v>
      </c>
    </row>
    <row r="2" spans="2:16" x14ac:dyDescent="0.25">
      <c r="B2" t="s">
        <v>1</v>
      </c>
      <c r="C2">
        <v>83.43</v>
      </c>
      <c r="F2" s="5" t="s">
        <v>13</v>
      </c>
      <c r="G2" s="6">
        <v>22000</v>
      </c>
      <c r="H2" s="6">
        <v>3000</v>
      </c>
      <c r="I2" s="7">
        <f>G2-H2</f>
        <v>19000</v>
      </c>
      <c r="N2" s="1">
        <f>N1/100*110</f>
        <v>154539</v>
      </c>
      <c r="P2">
        <f>P1*10.764</f>
        <v>1077.90696</v>
      </c>
    </row>
    <row r="3" spans="2:16" x14ac:dyDescent="0.25">
      <c r="C3">
        <f>C2*10.764</f>
        <v>898.04052000000001</v>
      </c>
      <c r="F3" s="8" t="s">
        <v>14</v>
      </c>
      <c r="G3" s="9">
        <f>G2*G1</f>
        <v>19756000</v>
      </c>
      <c r="H3" s="5"/>
      <c r="I3" s="5"/>
      <c r="N3" s="1">
        <f>N2/10.764</f>
        <v>14357.023411371238</v>
      </c>
    </row>
    <row r="4" spans="2:16" x14ac:dyDescent="0.25">
      <c r="F4" s="5" t="s">
        <v>15</v>
      </c>
      <c r="G4" s="7">
        <f>G3*98%</f>
        <v>19360880</v>
      </c>
      <c r="H4" s="5"/>
      <c r="I4" s="5"/>
    </row>
    <row r="5" spans="2:16" x14ac:dyDescent="0.25">
      <c r="B5" t="s">
        <v>0</v>
      </c>
      <c r="C5">
        <v>100.14</v>
      </c>
      <c r="F5" s="5" t="s">
        <v>16</v>
      </c>
      <c r="G5" s="7">
        <f>G3*80%</f>
        <v>15804800</v>
      </c>
      <c r="H5" s="5"/>
      <c r="I5" s="5"/>
    </row>
    <row r="6" spans="2:16" x14ac:dyDescent="0.25">
      <c r="F6" s="5"/>
      <c r="G6" s="5"/>
      <c r="H6" s="5"/>
      <c r="I6" s="5"/>
    </row>
    <row r="7" spans="2:16" x14ac:dyDescent="0.25">
      <c r="B7" t="s">
        <v>2</v>
      </c>
      <c r="C7">
        <v>2023</v>
      </c>
      <c r="F7" s="5" t="s">
        <v>17</v>
      </c>
      <c r="G7" s="7">
        <f>H1*H2</f>
        <v>3232799.9999999995</v>
      </c>
      <c r="H7" s="5"/>
      <c r="I7" s="5"/>
    </row>
    <row r="8" spans="2:16" x14ac:dyDescent="0.25">
      <c r="F8" s="5"/>
      <c r="G8" s="5"/>
      <c r="H8" s="5"/>
      <c r="I8" s="5"/>
    </row>
    <row r="9" spans="2:16" x14ac:dyDescent="0.25">
      <c r="B9" t="s">
        <v>3</v>
      </c>
      <c r="C9" s="1">
        <v>17000000</v>
      </c>
      <c r="D9" s="2">
        <f>C9/898</f>
        <v>18930.95768374165</v>
      </c>
      <c r="F9" s="5" t="s">
        <v>18</v>
      </c>
      <c r="G9" s="7">
        <f>H1*14357</f>
        <v>15471103.199999999</v>
      </c>
      <c r="H9" s="5"/>
      <c r="I9" s="5"/>
    </row>
    <row r="10" spans="2:16" x14ac:dyDescent="0.25">
      <c r="F10" s="5"/>
      <c r="G10" s="5"/>
      <c r="H10" s="5"/>
      <c r="I10" s="5"/>
    </row>
    <row r="11" spans="2:16" x14ac:dyDescent="0.25">
      <c r="F11" s="5"/>
      <c r="G11" s="7">
        <f>G3*0.03/12</f>
        <v>49390</v>
      </c>
      <c r="H11" s="5"/>
      <c r="I11" s="5"/>
      <c r="M11" s="2">
        <f>G3/803</f>
        <v>24602.739726027397</v>
      </c>
    </row>
    <row r="12" spans="2:16" x14ac:dyDescent="0.25">
      <c r="F12" s="5"/>
      <c r="G12" s="5"/>
      <c r="H12" s="5"/>
      <c r="I12" s="5"/>
    </row>
    <row r="14" spans="2:16" x14ac:dyDescent="0.25">
      <c r="B14" t="s">
        <v>4</v>
      </c>
    </row>
    <row r="15" spans="2:16" x14ac:dyDescent="0.25"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</row>
    <row r="16" spans="2:16" x14ac:dyDescent="0.25">
      <c r="B16">
        <v>890</v>
      </c>
      <c r="E16" s="1">
        <v>29200000</v>
      </c>
      <c r="F16" s="1">
        <f>E16/B16</f>
        <v>32808.988764044945</v>
      </c>
    </row>
    <row r="17" spans="2:12" x14ac:dyDescent="0.25">
      <c r="B17">
        <v>898</v>
      </c>
      <c r="E17" s="1">
        <v>32500000</v>
      </c>
      <c r="F17" s="1">
        <f t="shared" ref="F17:F26" si="0">E17/B17</f>
        <v>36191.536748329621</v>
      </c>
    </row>
    <row r="18" spans="2:12" x14ac:dyDescent="0.25">
      <c r="B18">
        <v>898</v>
      </c>
      <c r="E18" s="1">
        <v>29500000</v>
      </c>
      <c r="F18" s="1">
        <f t="shared" si="0"/>
        <v>32850.779510022272</v>
      </c>
    </row>
    <row r="20" spans="2:12" x14ac:dyDescent="0.25">
      <c r="B20" t="s">
        <v>12</v>
      </c>
    </row>
    <row r="21" spans="2:12" x14ac:dyDescent="0.25">
      <c r="B21" t="s">
        <v>5</v>
      </c>
      <c r="C21" t="s">
        <v>6</v>
      </c>
      <c r="D21" t="s">
        <v>7</v>
      </c>
      <c r="E21" t="s">
        <v>8</v>
      </c>
      <c r="F21" t="s">
        <v>9</v>
      </c>
      <c r="G21" t="s">
        <v>10</v>
      </c>
    </row>
    <row r="22" spans="2:12" x14ac:dyDescent="0.25">
      <c r="B22" s="3">
        <v>655</v>
      </c>
      <c r="C22" s="3"/>
      <c r="D22" s="3"/>
      <c r="E22" s="4">
        <v>14100000</v>
      </c>
      <c r="F22" s="4">
        <f t="shared" si="0"/>
        <v>21526.717557251908</v>
      </c>
      <c r="H22" s="2">
        <f>F22/100*105</f>
        <v>22603.053435114503</v>
      </c>
      <c r="L22" s="1"/>
    </row>
    <row r="23" spans="2:12" x14ac:dyDescent="0.25">
      <c r="B23">
        <v>671</v>
      </c>
      <c r="E23" s="1">
        <v>13500000</v>
      </c>
      <c r="F23" s="1">
        <f t="shared" si="0"/>
        <v>20119.225037257824</v>
      </c>
      <c r="H23" s="2">
        <f>F23/100*105</f>
        <v>21125.186289120713</v>
      </c>
      <c r="L23" s="1"/>
    </row>
    <row r="24" spans="2:12" x14ac:dyDescent="0.25">
      <c r="B24" s="3">
        <v>850</v>
      </c>
      <c r="C24" s="3"/>
      <c r="D24" s="3"/>
      <c r="E24" s="4">
        <v>18000000</v>
      </c>
      <c r="F24" s="4">
        <f t="shared" si="0"/>
        <v>21176.470588235294</v>
      </c>
      <c r="H24" s="2">
        <f>F24/100*105</f>
        <v>22235.294117647056</v>
      </c>
      <c r="L24" s="1"/>
    </row>
    <row r="25" spans="2:12" x14ac:dyDescent="0.25">
      <c r="B25">
        <v>423</v>
      </c>
      <c r="E25" s="1">
        <v>7000000</v>
      </c>
      <c r="F25" s="1">
        <f t="shared" si="0"/>
        <v>16548.463356973996</v>
      </c>
    </row>
    <row r="26" spans="2:12" x14ac:dyDescent="0.25">
      <c r="B26" s="3">
        <v>621</v>
      </c>
      <c r="C26" s="3"/>
      <c r="D26" s="3"/>
      <c r="E26" s="4">
        <v>16500000</v>
      </c>
      <c r="F26" s="4">
        <f t="shared" si="0"/>
        <v>26570.048309178743</v>
      </c>
      <c r="H26" s="2">
        <f>F26/100*105</f>
        <v>27898.55072463768</v>
      </c>
    </row>
    <row r="28" spans="2:12" x14ac:dyDescent="0.25">
      <c r="E28" s="1">
        <v>22000</v>
      </c>
    </row>
    <row r="29" spans="2:12" x14ac:dyDescent="0.25">
      <c r="E29" s="2">
        <f>E28/1.1</f>
        <v>20000</v>
      </c>
    </row>
    <row r="30" spans="2:12" x14ac:dyDescent="0.25">
      <c r="E30" s="2">
        <f>E29/1.3</f>
        <v>15384.615384615385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2024-09-21T06:07:40Z</dcterms:modified>
</cp:coreProperties>
</file>