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Fort\Saurabh Shrirang Soman\"/>
    </mc:Choice>
  </mc:AlternateContent>
  <xr:revisionPtr revIDLastSave="0" documentId="13_ncr:1_{B926C878-596D-4E58-86BD-F81694881C76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20" i="23" l="1"/>
  <c r="C5" i="25" l="1"/>
  <c r="C4" i="25"/>
  <c r="C3" i="25"/>
  <c r="P2" i="4"/>
  <c r="P3" i="4"/>
  <c r="B3" i="4" s="1"/>
  <c r="C3" i="4" s="1"/>
  <c r="D3" i="4" s="1"/>
  <c r="P4" i="4"/>
  <c r="Q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<sst xmlns="http://schemas.openxmlformats.org/spreadsheetml/2006/main" count="130" uniqueCount="88">
  <si>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</si>
  <si>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</si>
  <si>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</si>
  <si>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</si>
  <si>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</si>
  <si>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</si>
  <si>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</si>
  <si>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</si>
  <si>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</si>
  <si>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</si>
  <si>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</si>
  <si>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</si>
  <si>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</si>
  <si>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</si>
  <si>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</si>
  <si>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</si>
  <si>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</si>
  <si>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</si>
  <si>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</si>
  <si>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</si>
  <si>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</si>
  <si>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</si>
  <si>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</si>
  <si>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</si>
  <si>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</si>
  <si>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</si>
  <si>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</si>
  <si>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</si>
  <si>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</si>
  <si>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</si>
  <si>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</si>
  <si>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</si>
  <si>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</si>
  <si>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</si>
  <si>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</si>
  <si>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</si>
  <si>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</si>
  <si>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</si>
  <si>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</si>
  <si>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</si>
  <si>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</si>
  <si>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</si>
  <si>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</si>
  <si>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</si>
  <si>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</si>
  <si>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</si>
  <si>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</si>
  <si>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</si>
  <si>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</si>
  <si>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</si>
  <si>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</si>
  <si>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</si>
  <si>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</si>
  <si>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</si>
  <si>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</si>
  <si>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</si>
  <si>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</si>
  <si>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</si>
  <si>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</si>
  <si>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</si>
  <si>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</si>
  <si>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</si>
  <si>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</si>
  <si>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</si>
  <si>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</si>
  <si>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</si>
  <si>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</si>
  <si>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</si>
  <si>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</si>
  <si>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</si>
  <si>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</si>
  <si>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</si>
  <si>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</si>
  <si>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</si>
  <si>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</si>
  <si>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</si>
  <si>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</si>
  <si>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</si>
  <si>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</si>
  <si>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</si>
  <si>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</si>
  <si>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</si>
  <si>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</si>
  <si>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</si>
  <si>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IGR-30.11.23</t>
  </si>
  <si>
    <t>IGR-21.03.23</t>
  </si>
  <si>
    <t xml:space="preserve"> 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</si>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</sst>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" fillId="2" borderId="0" xfId="0" applyFont="1" applyFill="1"/>
    <xf numFmtId="4" fontId="0" fillId="2" borderId="0" xfId="0" applyNumberFormat="1" applyFill="1"/>
    <xf numFmtId="0" fontId="10" fillId="0" borderId="8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1BC121-AEEA-415A-BCDB-0FA3F976D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99604B-4769-4E28-A90E-F281862D7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172665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8C1B5B-A964-40EE-B9AF-653C1F279E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07065" cy="8945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267928</xdr:colOff>
      <xdr:row>49</xdr:row>
      <xdr:rowOff>106019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D41C12-A173-4EE7-8A75-CF04E272B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02328" cy="8916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321094.09999999998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350494.1</v>
      </c>
      <c r="D9" s="58" t="s">
        <v>62</v>
      </c>
      <c r="E9" s="59">
        <f>C9/10.764</f>
        <v>32561.696395392046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2024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0</v>
      </c>
      <c r="D13" s="65">
        <f>D12-C13</f>
        <v>100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tabSelected="1" workbookViewId="0">
      <selection activeCell="L28" sqref="L28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12500</v>
      </c>
      <c r="D3" s="22" t="s">
        <v>75</v>
      </c>
      <c r="E3" s="6" t="s">
        <v>83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10000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0</v>
      </c>
      <c r="D7" s="24">
        <v>2024</v>
      </c>
    </row>
    <row r="8" spans="1:5" x14ac:dyDescent="0.25">
      <c r="A8" s="15" t="s">
        <v>18</v>
      </c>
      <c r="B8" s="23"/>
      <c r="C8" s="24">
        <f>C9-C7</f>
        <v>60</v>
      </c>
      <c r="D8" s="24">
        <v>2024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0</v>
      </c>
      <c r="D10" s="24"/>
    </row>
    <row r="11" spans="1:5" x14ac:dyDescent="0.25">
      <c r="A11" s="15"/>
      <c r="B11" s="25"/>
      <c r="C11" s="26">
        <f>C10%</f>
        <v>0</v>
      </c>
      <c r="D11" s="26"/>
    </row>
    <row r="12" spans="1:5" x14ac:dyDescent="0.25">
      <c r="A12" s="15" t="s">
        <v>21</v>
      </c>
      <c r="B12" s="18"/>
      <c r="C12" s="19">
        <f>C6*C11</f>
        <v>0</v>
      </c>
      <c r="D12" s="22"/>
    </row>
    <row r="13" spans="1:5" x14ac:dyDescent="0.25">
      <c r="A13" s="15" t="s">
        <v>22</v>
      </c>
      <c r="B13" s="18"/>
      <c r="C13" s="19">
        <f>C6-C12</f>
        <v>2500</v>
      </c>
      <c r="D13" s="22"/>
    </row>
    <row r="14" spans="1:5" x14ac:dyDescent="0.25">
      <c r="A14" s="15" t="s">
        <v>15</v>
      </c>
      <c r="B14" s="18"/>
      <c r="C14" s="19">
        <f>C5</f>
        <v>10000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12500</v>
      </c>
      <c r="D16" s="22"/>
    </row>
    <row r="17" spans="1:5" x14ac:dyDescent="0.25">
      <c r="B17" s="23"/>
      <c r="C17" s="24"/>
      <c r="D17" s="24"/>
    </row>
    <row r="18" spans="1:5" x14ac:dyDescent="0.25">
      <c r="A18" s="71" t="str">
        <f>E3</f>
        <v>ACA</v>
      </c>
      <c r="B18" s="7"/>
      <c r="C18" s="29">
        <v>529</v>
      </c>
      <c r="D18" s="24"/>
    </row>
    <row r="19" spans="1:5" x14ac:dyDescent="0.25">
      <c r="A19" s="15" t="s">
        <v>73</v>
      </c>
      <c r="B19" s="6"/>
      <c r="C19" s="30">
        <f>C18*C16</f>
        <v>6612500</v>
      </c>
      <c r="D19" s="72"/>
      <c r="E19" s="65"/>
    </row>
    <row r="20" spans="1:5" x14ac:dyDescent="0.25">
      <c r="A20" s="15" t="s">
        <v>24</v>
      </c>
      <c r="C20" s="31">
        <f>C19*90%</f>
        <v>5951250</v>
      </c>
      <c r="D20" s="30"/>
      <c r="E20" s="65"/>
    </row>
    <row r="21" spans="1:5" x14ac:dyDescent="0.25">
      <c r="A21" s="15" t="s">
        <v>25</v>
      </c>
      <c r="C21" s="31">
        <f>C19*80%</f>
        <v>5290000</v>
      </c>
      <c r="D21" s="31"/>
      <c r="E21" s="65"/>
    </row>
    <row r="22" spans="1:5" x14ac:dyDescent="0.25">
      <c r="A22" s="15"/>
      <c r="D22" s="24"/>
    </row>
    <row r="23" spans="1:5" x14ac:dyDescent="0.25">
      <c r="A23" s="32" t="s">
        <v>26</v>
      </c>
      <c r="B23" s="33"/>
      <c r="C23" s="34">
        <f>C4*C18</f>
        <v>1322500</v>
      </c>
      <c r="D23" s="34"/>
    </row>
    <row r="24" spans="1:5" x14ac:dyDescent="0.25">
      <c r="A24" s="15" t="s">
        <v>27</v>
      </c>
    </row>
    <row r="25" spans="1:5" x14ac:dyDescent="0.25">
      <c r="A25" s="35" t="s">
        <v>28</v>
      </c>
      <c r="B25" s="16"/>
      <c r="C25" s="31">
        <f>C19*0.025/12</f>
        <v>13776.041666666666</v>
      </c>
      <c r="D25" s="31"/>
      <c r="E25" s="31"/>
    </row>
    <row r="26" spans="1:5" x14ac:dyDescent="0.25">
      <c r="C26" s="31"/>
      <c r="D26" s="31"/>
    </row>
    <row r="27" spans="1:5" x14ac:dyDescent="0.25">
      <c r="C27" s="31"/>
      <c r="D27" s="31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40"/>
  <sheetViews>
    <sheetView workbookViewId="0">
      <selection activeCell="U19" sqref="U1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529</v>
      </c>
      <c r="C2" s="4">
        <f t="shared" ref="C2:C16" si="1">B2*1.2</f>
        <v>634.79999999999995</v>
      </c>
      <c r="D2" s="4">
        <f t="shared" ref="D2:D16" si="2">C2*1.2</f>
        <v>761.75999999999988</v>
      </c>
      <c r="E2" s="5">
        <f t="shared" ref="E2:E16" si="3">R2</f>
        <v>6200000</v>
      </c>
      <c r="F2" s="73">
        <f t="shared" ref="F2:F15" si="4">ROUND((E2/B2),0)</f>
        <v>11720</v>
      </c>
      <c r="G2" s="73">
        <f t="shared" ref="G2:G15" si="5">ROUND((E2/C2),0)</f>
        <v>9767</v>
      </c>
      <c r="H2" s="73">
        <f t="shared" ref="H2:H15" si="6">ROUND((E2/D2),0)</f>
        <v>8139</v>
      </c>
      <c r="I2" s="73">
        <f t="shared" ref="I2:I15" si="7">T2</f>
        <v>0</v>
      </c>
      <c r="J2" s="73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529</v>
      </c>
      <c r="R2" s="74">
        <v>6200000</v>
      </c>
      <c r="S2" s="2" t="s">
        <v>84</v>
      </c>
    </row>
    <row r="3" spans="1:19" x14ac:dyDescent="0.25">
      <c r="A3" s="4">
        <v>2</v>
      </c>
      <c r="B3" s="4">
        <f t="shared" si="0"/>
        <v>524</v>
      </c>
      <c r="C3" s="4">
        <f t="shared" si="1"/>
        <v>628.79999999999995</v>
      </c>
      <c r="D3" s="4">
        <f t="shared" si="2"/>
        <v>754.56</v>
      </c>
      <c r="E3" s="5">
        <f t="shared" si="3"/>
        <v>6500000</v>
      </c>
      <c r="F3" s="73">
        <f t="shared" si="4"/>
        <v>12405</v>
      </c>
      <c r="G3" s="73">
        <f t="shared" si="5"/>
        <v>10337</v>
      </c>
      <c r="H3" s="73">
        <f t="shared" si="6"/>
        <v>8614</v>
      </c>
      <c r="I3" s="73">
        <f t="shared" si="7"/>
        <v>0</v>
      </c>
      <c r="J3" s="73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524</v>
      </c>
      <c r="R3" s="74">
        <v>6500000</v>
      </c>
      <c r="S3" s="2" t="s">
        <v>85</v>
      </c>
    </row>
    <row r="4" spans="1:19" x14ac:dyDescent="0.25">
      <c r="A4" s="4">
        <v>3</v>
      </c>
      <c r="B4" s="4">
        <f t="shared" si="0"/>
        <v>453</v>
      </c>
      <c r="C4" s="4">
        <f t="shared" si="1"/>
        <v>543.6</v>
      </c>
      <c r="D4" s="4">
        <f t="shared" si="2"/>
        <v>652.32000000000005</v>
      </c>
      <c r="E4" s="5">
        <f t="shared" si="3"/>
        <v>7000000</v>
      </c>
      <c r="F4" s="73">
        <f t="shared" si="4"/>
        <v>15453</v>
      </c>
      <c r="G4" s="73">
        <f t="shared" si="5"/>
        <v>12877</v>
      </c>
      <c r="H4" s="73">
        <f t="shared" si="6"/>
        <v>10731</v>
      </c>
      <c r="I4" s="73">
        <f t="shared" si="7"/>
        <v>0</v>
      </c>
      <c r="J4" s="73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453</v>
      </c>
      <c r="R4" s="74">
        <v>7000000</v>
      </c>
      <c r="S4" s="2"/>
    </row>
    <row r="5" spans="1:19" x14ac:dyDescent="0.25">
      <c r="A5" s="4">
        <v>4</v>
      </c>
      <c r="B5" s="4">
        <f t="shared" si="0"/>
        <v>525</v>
      </c>
      <c r="C5" s="4">
        <f t="shared" si="1"/>
        <v>630</v>
      </c>
      <c r="D5" s="4">
        <f t="shared" si="2"/>
        <v>756</v>
      </c>
      <c r="E5" s="5">
        <f t="shared" si="3"/>
        <v>6500000</v>
      </c>
      <c r="F5" s="73">
        <f t="shared" si="4"/>
        <v>12381</v>
      </c>
      <c r="G5" s="73">
        <f t="shared" si="5"/>
        <v>10317</v>
      </c>
      <c r="H5" s="73">
        <f t="shared" si="6"/>
        <v>8598</v>
      </c>
      <c r="I5" s="73">
        <f t="shared" si="7"/>
        <v>0</v>
      </c>
      <c r="J5" s="73">
        <f t="shared" si="8"/>
        <v>0</v>
      </c>
      <c r="K5" s="7"/>
      <c r="L5" s="7"/>
      <c r="M5" s="7"/>
      <c r="N5" s="7"/>
      <c r="O5" s="7">
        <v>0</v>
      </c>
      <c r="P5" s="7">
        <v>630</v>
      </c>
      <c r="Q5" s="7">
        <f t="shared" ref="Q5:Q10" si="10">P5/1.2</f>
        <v>525</v>
      </c>
      <c r="R5" s="74">
        <v>6500000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si="10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22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22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22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22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22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22" s="10" customFormat="1" x14ac:dyDescent="0.25"/>
    <row r="23" spans="1:22" s="10" customFormat="1" x14ac:dyDescent="0.25"/>
    <row r="24" spans="1:22" s="10" customFormat="1" x14ac:dyDescent="0.25">
      <c r="F24" s="68"/>
    </row>
    <row r="25" spans="1:22" s="10" customFormat="1" x14ac:dyDescent="0.25">
      <c r="F25" s="69"/>
      <c r="V25" s="10" t="s">
        <v>86</v>
      </c>
    </row>
    <row r="26" spans="1:22" s="10" customFormat="1" x14ac:dyDescent="0.25">
      <c r="F26" s="69"/>
    </row>
    <row r="27" spans="1:22" s="10" customFormat="1" x14ac:dyDescent="0.25">
      <c r="F27" s="52" t="s">
        <v>87</v>
      </c>
      <c r="G27" s="52">
        <v>514</v>
      </c>
    </row>
    <row r="28" spans="1:22" s="10" customFormat="1" x14ac:dyDescent="0.25">
      <c r="C28" s="67" t="s">
        <v>74</v>
      </c>
      <c r="D28" s="67"/>
      <c r="F28" s="52" t="s">
        <v>83</v>
      </c>
      <c r="G28" s="52">
        <v>529</v>
      </c>
    </row>
    <row r="29" spans="1:22" s="10" customFormat="1" x14ac:dyDescent="0.25">
      <c r="C29" s="67" t="s">
        <v>1</v>
      </c>
      <c r="D29" s="67">
        <v>6200000</v>
      </c>
      <c r="F29" s="52" t="s">
        <v>71</v>
      </c>
      <c r="G29" s="52">
        <v>582</v>
      </c>
      <c r="H29" s="10">
        <f>G29/G28</f>
        <v>1.1001890359168243</v>
      </c>
    </row>
    <row r="30" spans="1:22" s="10" customFormat="1" x14ac:dyDescent="0.25">
      <c r="F30" s="52" t="s">
        <v>72</v>
      </c>
      <c r="G30" s="52">
        <v>12500</v>
      </c>
    </row>
    <row r="31" spans="1:22" s="10" customFormat="1" x14ac:dyDescent="0.25">
      <c r="C31" s="70"/>
      <c r="D31" s="70"/>
      <c r="F31" s="70" t="s">
        <v>73</v>
      </c>
      <c r="G31" s="70">
        <f>G29*G30</f>
        <v>7275000</v>
      </c>
      <c r="H31" s="10">
        <f>G31/D29</f>
        <v>1.1733870967741935</v>
      </c>
    </row>
    <row r="32" spans="1:22" s="10" customFormat="1" x14ac:dyDescent="0.25">
      <c r="C32" s="70"/>
      <c r="D32" s="70"/>
      <c r="F32" s="70" t="s">
        <v>24</v>
      </c>
      <c r="G32" s="70">
        <f>G31*90%</f>
        <v>6547500</v>
      </c>
    </row>
    <row r="33" spans="3:7" s="10" customFormat="1" x14ac:dyDescent="0.25">
      <c r="C33" s="70"/>
      <c r="D33" s="70"/>
      <c r="F33" s="70" t="s">
        <v>25</v>
      </c>
      <c r="G33" s="70">
        <f>G31*80%</f>
        <v>5820000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2024-09-20T07:29:53Z</dcterms:modified>
</cp:coreProperties>
</file>