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irish Sadanand Salunkhe  - SBI\"/>
    </mc:Choice>
  </mc:AlternateContent>
  <xr:revisionPtr revIDLastSave="0" documentId="13_ncr:1_{91F50EEA-7F0F-4579-91D0-F662FBCBCBA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4" i="4" l="1"/>
  <c r="S15" i="16" l="1"/>
  <c r="W31" i="4" l="1"/>
  <c r="W36" i="4" l="1"/>
  <c r="W37" i="4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<sst xmlns="http://schemas.openxmlformats.org/spreadsheetml/2006/main" count="50" uniqueCount="44">
  <si>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</si>
  <si>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</si>
  <si>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</si>
  <si>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</si>
  <si>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</si>
  <si>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</si>
  <si>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</si>
  <si>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</si>
  <si>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</si>
  <si>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</si>
  <si>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</si>
  <si>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</si>
  <si>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</si>
  <si>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</si>
  <si>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</si>
  <si>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</si>
  <si>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</si>
  <si>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</si>
  <si>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</si>
  <si>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</si>
  <si>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</si>
  <si>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</si>
  <si>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</si>
  <si>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</si>
  <si>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</si>
  <si>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</si>
  <si>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</si>
  <si>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</si>
  <si>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</si>
  <si>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</si>
  <si>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</si>
  <si>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</si>
  <si>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</si>
  <si>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</si>
  <si>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</si>
  <si>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</si>
  <si>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</si>
  <si>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</si>
  <si>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Panvel ) - Girish Sadanand Salunkhe And Vaibhavi Girish Salunkhe</t>
  </si>
  <si>
    <t>Agree SBUA</t>
  </si>
  <si>
    <t>As per OC</t>
  </si>
  <si>
    <t>Measured CA</t>
  </si>
  <si>
    <t>SBUA</t>
  </si>
  <si>
    <t>rate on 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</si>
</sst>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135319</xdr:rowOff>
    </xdr:from>
    <xdr:to>
      <xdr:col>18</xdr:col>
      <xdr:colOff>390525</xdr:colOff>
      <xdr:row>68</xdr:row>
      <xdr:rowOff>58119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2A7D1-9F85-447C-8802-500838B6D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65194"/>
          <a:ext cx="11268075" cy="4361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35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B2841-B49F-4C36-8EED-B2B50E30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5160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98EE6-3C3E-47FA-9107-778D9C9F3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878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0</xdr:row>
      <xdr:rowOff>0</xdr:rowOff>
    </xdr:from>
    <xdr:to>
      <xdr:col>16</xdr:col>
      <xdr:colOff>248885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D99BF-1E00-414F-81FA-D22ACFDB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0"/>
          <a:ext cx="884996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343969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531ED-7E94-45DC-89EC-63930570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59169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296337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58A4E-5B71-4DE4-8F09-D9C6F0BD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11537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65914-88CD-4F8F-98D8-537DE396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6563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36</xdr:row>
      <xdr:rowOff>10410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F0756-D96C-4A0A-A17E-32A27064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344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38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A513A-1A8F-4270-9899-CFBE00BB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6058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34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F85CD-2DD5-4F04-B716-9827C5786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544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9F903D-2E05-47C8-A025-82F8D287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11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97344-E0D9-4DEC-86D2-91F21F09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48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0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488</v>
      </c>
      <c r="C3" s="4">
        <f>B3*1.2</f>
        <v>585.6</v>
      </c>
      <c r="D3" s="4">
        <f t="shared" ref="D3:D14" si="2">C3*1.2</f>
        <v>702.72</v>
      </c>
      <c r="E3" s="5">
        <f t="shared" ref="E3:E14" si="3">R3</f>
        <v>3873000</v>
      </c>
      <c r="F3" s="9">
        <f t="shared" ref="F3:F14" si="4">ROUND((E3/B3),0)</f>
        <v>7936</v>
      </c>
      <c r="G3" s="9">
        <f t="shared" ref="G3:G14" si="5">ROUND((E3/C3),0)</f>
        <v>6614</v>
      </c>
      <c r="H3" s="9">
        <f t="shared" ref="H3:H14" si="6">ROUND((E3/D3),0)</f>
        <v>5511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488</v>
      </c>
      <c r="R3" s="2">
        <v>3873000</v>
      </c>
    </row>
    <row r="4" spans="1:20" s="45" customFormat="1" x14ac:dyDescent="0.25">
      <c r="A4" s="43">
        <f t="shared" ref="A4:A9" si="9">N4</f>
        <v>0</v>
      </c>
      <c r="B4" s="43">
        <f t="shared" ref="B4:B9" si="10">Q4</f>
        <v>440.97222222222229</v>
      </c>
      <c r="C4" s="43">
        <f t="shared" ref="C4:C9" si="11">B4*1.2</f>
        <v>529.16666666666674</v>
      </c>
      <c r="D4" s="43">
        <f t="shared" ref="D4:D9" si="12">C4*1.2</f>
        <v>635.00000000000011</v>
      </c>
      <c r="E4" s="44">
        <f t="shared" ref="E4:E9" si="13">R4</f>
        <v>3700000</v>
      </c>
      <c r="F4" s="43">
        <f t="shared" ref="F4:F9" si="14">ROUND((E4/B4),0)</f>
        <v>8391</v>
      </c>
      <c r="G4" s="43">
        <f t="shared" ref="G4:G9" si="15">ROUND((E4/C4),0)</f>
        <v>6992</v>
      </c>
      <c r="H4" s="43">
        <f t="shared" ref="H4:H9" si="16">ROUND((E4/D4),0)</f>
        <v>5827</v>
      </c>
      <c r="I4" s="43" t="e">
        <f>#REF!</f>
        <v>#REF!</v>
      </c>
      <c r="J4" s="43">
        <f t="shared" ref="J4:J9" si="17">S4</f>
        <v>0</v>
      </c>
      <c r="O4" s="45">
        <v>635</v>
      </c>
      <c r="P4" s="45">
        <f t="shared" ref="P4:P8" si="18">O4/1.2</f>
        <v>529.16666666666674</v>
      </c>
      <c r="Q4" s="45">
        <f t="shared" ref="Q4:Q9" si="19">P4/1.2</f>
        <v>440.97222222222229</v>
      </c>
      <c r="R4" s="46">
        <v>3700000</v>
      </c>
    </row>
    <row r="5" spans="1:20" s="45" customFormat="1" x14ac:dyDescent="0.25">
      <c r="A5" s="43">
        <f t="shared" si="9"/>
        <v>0</v>
      </c>
      <c r="B5" s="43">
        <f t="shared" si="10"/>
        <v>444.44444444444451</v>
      </c>
      <c r="C5" s="43">
        <f t="shared" si="11"/>
        <v>533.33333333333337</v>
      </c>
      <c r="D5" s="43">
        <f t="shared" si="12"/>
        <v>640</v>
      </c>
      <c r="E5" s="44">
        <f t="shared" si="13"/>
        <v>3825000</v>
      </c>
      <c r="F5" s="43">
        <f t="shared" si="14"/>
        <v>8606</v>
      </c>
      <c r="G5" s="43">
        <f t="shared" si="15"/>
        <v>7172</v>
      </c>
      <c r="H5" s="43">
        <f t="shared" si="16"/>
        <v>5977</v>
      </c>
      <c r="I5" s="43" t="e">
        <f>#REF!</f>
        <v>#REF!</v>
      </c>
      <c r="J5" s="43">
        <f t="shared" si="17"/>
        <v>0</v>
      </c>
      <c r="O5" s="45">
        <v>640</v>
      </c>
      <c r="P5" s="45">
        <f t="shared" si="18"/>
        <v>533.33333333333337</v>
      </c>
      <c r="Q5" s="45">
        <f t="shared" si="19"/>
        <v>444.44444444444451</v>
      </c>
      <c r="R5" s="46">
        <v>3825000</v>
      </c>
    </row>
    <row r="6" spans="1:20" x14ac:dyDescent="0.25">
      <c r="A6" s="4">
        <f t="shared" si="9"/>
        <v>0</v>
      </c>
      <c r="B6" s="4">
        <f t="shared" si="10"/>
        <v>483.33333333333337</v>
      </c>
      <c r="C6" s="4">
        <f t="shared" si="11"/>
        <v>580</v>
      </c>
      <c r="D6" s="4">
        <f t="shared" si="12"/>
        <v>696</v>
      </c>
      <c r="E6" s="5">
        <f t="shared" si="13"/>
        <v>3800000</v>
      </c>
      <c r="F6" s="9">
        <f t="shared" si="14"/>
        <v>7862</v>
      </c>
      <c r="G6" s="9">
        <f t="shared" si="15"/>
        <v>6552</v>
      </c>
      <c r="H6" s="9">
        <f t="shared" si="16"/>
        <v>5460</v>
      </c>
      <c r="I6" s="4" t="e">
        <f>#REF!</f>
        <v>#REF!</v>
      </c>
      <c r="J6" s="4">
        <f t="shared" si="17"/>
        <v>0</v>
      </c>
      <c r="O6">
        <v>0</v>
      </c>
      <c r="P6">
        <v>580</v>
      </c>
      <c r="Q6">
        <f t="shared" si="19"/>
        <v>483.33333333333337</v>
      </c>
      <c r="R6" s="2">
        <v>3800000</v>
      </c>
    </row>
    <row r="7" spans="1:20" x14ac:dyDescent="0.25">
      <c r="A7" s="4">
        <f t="shared" si="9"/>
        <v>0</v>
      </c>
      <c r="B7" s="4">
        <f t="shared" si="10"/>
        <v>537.5</v>
      </c>
      <c r="C7" s="4">
        <f t="shared" si="11"/>
        <v>645</v>
      </c>
      <c r="D7" s="4">
        <f t="shared" si="12"/>
        <v>774</v>
      </c>
      <c r="E7" s="5">
        <f t="shared" si="13"/>
        <v>3250000</v>
      </c>
      <c r="F7" s="9">
        <f t="shared" si="14"/>
        <v>6047</v>
      </c>
      <c r="G7" s="9">
        <f t="shared" si="15"/>
        <v>5039</v>
      </c>
      <c r="H7" s="9">
        <f t="shared" si="16"/>
        <v>4199</v>
      </c>
      <c r="I7" s="4" t="e">
        <f>#REF!</f>
        <v>#REF!</v>
      </c>
      <c r="J7" s="4">
        <f t="shared" si="17"/>
        <v>0</v>
      </c>
      <c r="O7">
        <v>0</v>
      </c>
      <c r="P7">
        <v>645</v>
      </c>
      <c r="Q7">
        <f t="shared" si="19"/>
        <v>537.5</v>
      </c>
      <c r="R7" s="2">
        <v>3250000</v>
      </c>
    </row>
    <row r="8" spans="1:20" x14ac:dyDescent="0.25">
      <c r="A8" s="4">
        <f t="shared" si="9"/>
        <v>0</v>
      </c>
      <c r="B8" s="4">
        <f t="shared" si="10"/>
        <v>488</v>
      </c>
      <c r="C8" s="4">
        <f t="shared" si="11"/>
        <v>585.6</v>
      </c>
      <c r="D8" s="4">
        <f t="shared" si="12"/>
        <v>702.72</v>
      </c>
      <c r="E8" s="5">
        <f t="shared" si="13"/>
        <v>3422000</v>
      </c>
      <c r="F8" s="9">
        <f t="shared" si="14"/>
        <v>7012</v>
      </c>
      <c r="G8" s="9">
        <f t="shared" si="15"/>
        <v>5844</v>
      </c>
      <c r="H8" s="9">
        <f t="shared" si="16"/>
        <v>4870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488</v>
      </c>
      <c r="R8" s="2">
        <v>3422000</v>
      </c>
    </row>
    <row r="9" spans="1:20" x14ac:dyDescent="0.25">
      <c r="A9" s="4">
        <f t="shared" si="9"/>
        <v>0</v>
      </c>
      <c r="B9" s="4">
        <f t="shared" si="10"/>
        <v>537.5</v>
      </c>
      <c r="C9" s="4">
        <f t="shared" si="11"/>
        <v>645</v>
      </c>
      <c r="D9" s="4">
        <f t="shared" si="12"/>
        <v>774</v>
      </c>
      <c r="E9" s="5">
        <f t="shared" si="13"/>
        <v>3250000</v>
      </c>
      <c r="F9" s="9">
        <f t="shared" si="14"/>
        <v>6047</v>
      </c>
      <c r="G9" s="9">
        <f t="shared" si="15"/>
        <v>5039</v>
      </c>
      <c r="H9" s="9">
        <f t="shared" si="16"/>
        <v>4199</v>
      </c>
      <c r="I9" s="4" t="e">
        <f>#REF!</f>
        <v>#REF!</v>
      </c>
      <c r="J9" s="4">
        <f t="shared" si="17"/>
        <v>0</v>
      </c>
      <c r="O9">
        <v>0</v>
      </c>
      <c r="P9">
        <v>645</v>
      </c>
      <c r="Q9">
        <f t="shared" si="19"/>
        <v>537.5</v>
      </c>
      <c r="R9" s="2">
        <v>3250000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470</v>
      </c>
      <c r="C16" s="4">
        <f>B16*1.2</f>
        <v>564</v>
      </c>
      <c r="D16" s="4">
        <f t="shared" ref="D16:D28" si="34">C16*1.2</f>
        <v>676.8</v>
      </c>
      <c r="E16" s="5">
        <f t="shared" ref="E16:E28" si="35">R16</f>
        <v>4200000</v>
      </c>
      <c r="F16" s="9">
        <f t="shared" ref="F16:F28" si="36">ROUND((E16/B16),0)</f>
        <v>8936</v>
      </c>
      <c r="G16" s="9">
        <f t="shared" ref="G16:G28" si="37">ROUND((E16/C16),0)</f>
        <v>7447</v>
      </c>
      <c r="H16" s="9">
        <f t="shared" ref="H16:H28" si="38">ROUND((E16/D16),0)</f>
        <v>6206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470</v>
      </c>
      <c r="R16" s="2">
        <v>4200000</v>
      </c>
    </row>
    <row r="17" spans="1:24" x14ac:dyDescent="0.25">
      <c r="A17" s="4">
        <f t="shared" si="32"/>
        <v>0</v>
      </c>
      <c r="B17" s="4">
        <f t="shared" si="33"/>
        <v>475</v>
      </c>
      <c r="C17" s="4">
        <f t="shared" ref="C17:C28" si="41">B17*1.2</f>
        <v>570</v>
      </c>
      <c r="D17" s="4">
        <f t="shared" si="34"/>
        <v>684</v>
      </c>
      <c r="E17" s="5">
        <f t="shared" si="35"/>
        <v>4500000</v>
      </c>
      <c r="F17" s="9">
        <f t="shared" si="36"/>
        <v>9474</v>
      </c>
      <c r="G17" s="9">
        <f t="shared" si="37"/>
        <v>7895</v>
      </c>
      <c r="H17" s="9">
        <f t="shared" si="38"/>
        <v>6579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475</v>
      </c>
      <c r="R17" s="2">
        <v>4500000</v>
      </c>
    </row>
    <row r="18" spans="1:24" s="45" customFormat="1" x14ac:dyDescent="0.25">
      <c r="A18" s="43">
        <f t="shared" si="32"/>
        <v>0</v>
      </c>
      <c r="B18" s="43">
        <f t="shared" si="33"/>
        <v>483.33333333333337</v>
      </c>
      <c r="C18" s="43">
        <f t="shared" si="41"/>
        <v>580</v>
      </c>
      <c r="D18" s="43">
        <f t="shared" si="34"/>
        <v>696</v>
      </c>
      <c r="E18" s="44">
        <f t="shared" si="35"/>
        <v>6500000</v>
      </c>
      <c r="F18" s="43">
        <f t="shared" si="36"/>
        <v>13448</v>
      </c>
      <c r="G18" s="43">
        <f t="shared" si="37"/>
        <v>11207</v>
      </c>
      <c r="H18" s="43">
        <f t="shared" si="38"/>
        <v>9339</v>
      </c>
      <c r="I18" s="43" t="e">
        <f>#REF!</f>
        <v>#REF!</v>
      </c>
      <c r="J18" s="43">
        <f t="shared" si="39"/>
        <v>0</v>
      </c>
      <c r="O18" s="45">
        <v>0</v>
      </c>
      <c r="P18" s="45">
        <v>580</v>
      </c>
      <c r="Q18" s="45">
        <f t="shared" si="40"/>
        <v>483.33333333333337</v>
      </c>
      <c r="R18" s="46">
        <v>6500000</v>
      </c>
    </row>
    <row r="19" spans="1:24" s="45" customFormat="1" x14ac:dyDescent="0.25">
      <c r="A19" s="43">
        <f t="shared" si="32"/>
        <v>0</v>
      </c>
      <c r="B19" s="43">
        <f t="shared" si="33"/>
        <v>500</v>
      </c>
      <c r="C19" s="43">
        <f t="shared" si="41"/>
        <v>600</v>
      </c>
      <c r="D19" s="43">
        <f t="shared" si="34"/>
        <v>720</v>
      </c>
      <c r="E19" s="44">
        <f t="shared" si="35"/>
        <v>7000000</v>
      </c>
      <c r="F19" s="43">
        <f t="shared" si="36"/>
        <v>14000</v>
      </c>
      <c r="G19" s="43">
        <f t="shared" si="37"/>
        <v>11667</v>
      </c>
      <c r="H19" s="43">
        <f t="shared" si="38"/>
        <v>9722</v>
      </c>
      <c r="I19" s="43" t="e">
        <f>#REF!</f>
        <v>#REF!</v>
      </c>
      <c r="J19" s="43">
        <f t="shared" si="39"/>
        <v>0</v>
      </c>
      <c r="O19" s="45">
        <v>0</v>
      </c>
      <c r="P19" s="45">
        <v>600</v>
      </c>
      <c r="Q19" s="45">
        <f t="shared" si="40"/>
        <v>500</v>
      </c>
      <c r="R19" s="46">
        <v>7000000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7800</v>
      </c>
      <c r="X29" s="20" t="s">
        <v>43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605</v>
      </c>
      <c r="S31" s="10"/>
      <c r="T31" s="10"/>
      <c r="U31" s="17" t="s">
        <v>15</v>
      </c>
      <c r="V31" s="18"/>
      <c r="W31" s="19">
        <f>W29-W30</f>
        <v>5300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401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5" ht="15.75" x14ac:dyDescent="0.25">
      <c r="F34" s="7">
        <f>F31/F33</f>
        <v>1.5087281795511223</v>
      </c>
      <c r="S34" s="10"/>
      <c r="T34" s="10"/>
      <c r="U34" s="17" t="s">
        <v>18</v>
      </c>
      <c r="V34" s="23"/>
      <c r="W34" s="24">
        <f>W35-W33</f>
        <v>48</v>
      </c>
      <c r="X34" s="31">
        <v>2012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38</v>
      </c>
      <c r="Q36" s="41"/>
      <c r="R36" s="41"/>
      <c r="S36" s="41"/>
      <c r="T36" s="42"/>
      <c r="U36" s="21" t="s">
        <v>20</v>
      </c>
      <c r="V36" s="23"/>
      <c r="W36" s="24">
        <f>90*W33/W35</f>
        <v>18</v>
      </c>
      <c r="X36" s="24"/>
    </row>
    <row r="37" spans="5:25" ht="15.75" x14ac:dyDescent="0.25">
      <c r="U37" s="17"/>
      <c r="V37" s="26"/>
      <c r="W37" s="27">
        <f>W36%</f>
        <v>0.18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5300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7350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42</v>
      </c>
      <c r="V44" s="30"/>
      <c r="W44" s="25">
        <v>605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4446750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W45*0.95</f>
        <v>4224412.5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3557400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1512500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9264.0625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0" sqref="R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4" sqref="Q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12" sqref="U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S19"/>
  <sheetViews>
    <sheetView zoomScaleNormal="100" workbookViewId="0">
      <selection activeCell="U29" sqref="U29"/>
    </sheetView>
  </sheetViews>
  <sheetFormatPr defaultRowHeight="15" x14ac:dyDescent="0.25"/>
  <sheetData>
    <row r="13" spans="19:19" x14ac:dyDescent="0.25">
      <c r="S13">
        <v>590</v>
      </c>
    </row>
    <row r="14" spans="19:19" x14ac:dyDescent="0.25">
      <c r="S14">
        <v>45</v>
      </c>
    </row>
    <row r="15" spans="19:19" x14ac:dyDescent="0.25">
      <c r="S15">
        <f>SUM(S13:S14)</f>
        <v>635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8" sqref="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2" sqref="T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2024-09-23T06:02:08Z</dcterms:modified>
</cp:coreProperties>
</file>