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Abhijit Vasant Gaikwad - SBI\"/>
    </mc:Choice>
  </mc:AlternateContent>
  <xr:revisionPtr revIDLastSave="0" documentId="13_ncr:1_{BB37BBFA-A8A9-41AF-93C8-155AD4737F2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46" i="4" l="1"/>
  <c r="G36" i="4"/>
  <c r="F36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<sst xmlns="http://schemas.openxmlformats.org/spreadsheetml/2006/main" count="49" uniqueCount="42">
  <si>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</si>
  <si>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</si>
  <si>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</si>
  <si>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</si>
  <si>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</si>
  <si>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</si>
  <si>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</si>
  <si>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</si>
  <si>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</si>
  <si>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</si>
  <si>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</si>
  <si>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</si>
  <si>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</si>
  <si>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</si>
  <si>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</si>
  <si>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</si>
  <si>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</si>
  <si>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</si>
  <si>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</si>
  <si>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</si>
  <si>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</si>
  <si>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</si>
  <si>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</si>
  <si>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</si>
  <si>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</si>
  <si>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</si>
  <si>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</si>
  <si>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</si>
  <si>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</si>
  <si>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</si>
  <si>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</si>
  <si>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</si>
  <si>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</si>
  <si>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</si>
  <si>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</si>
  <si>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</si>
  <si>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</si>
  <si>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</si>
  <si>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RASMECCC Panvel )  - Abhijit Vasant Gaikwad And Rupali Abhijit Gaikwad</t>
  </si>
  <si>
    <t>Agree BUA</t>
  </si>
  <si>
    <t>Part BCC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</si>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</sst>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296337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9F8291-C0A9-40D1-8DCE-F786E0665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611537" cy="8888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16</xdr:col>
      <xdr:colOff>267928</xdr:colOff>
      <xdr:row>38</xdr:row>
      <xdr:rowOff>20063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92EA7A-C74F-41E0-AD27-1AAB54A4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8802328" cy="725906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115507</xdr:colOff>
      <xdr:row>37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26F010-D0FB-4A48-BDC3-DF47DB402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49907" cy="6935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258402</xdr:colOff>
      <xdr:row>45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FCCE32-F1DE-436D-9B7C-E8694C17B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92802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40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D49D0F-8824-449F-B606-4A49293A2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7525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42</xdr:row>
      <xdr:rowOff>182044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9842E0-A408-40E3-91FB-AF473FE97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76591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296507</xdr:colOff>
      <xdr:row>43</xdr:row>
      <xdr:rowOff>58115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857CF8-EEC5-40B1-B721-E27C048A2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30907" cy="691611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220297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0002F-3C01-430A-8B6F-9F271D95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54697" cy="789732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39142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9A64E2-E9C1-4368-9A76-EFDEF4CE7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46864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42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A23A53-8BCB-4ACA-A92B-58464BCC3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788780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40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9CF5FA-F627-42BE-8FC6-DAFDAB949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5639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W15" sqref="W1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1" s="46" customFormat="1" x14ac:dyDescent="0.25">
      <c r="A3" s="44">
        <f t="shared" ref="A3:A14" si="0">N3</f>
        <v>0</v>
      </c>
      <c r="B3" s="44">
        <f t="shared" ref="B3:B14" si="1">Q3</f>
        <v>679.16666666666674</v>
      </c>
      <c r="C3" s="44">
        <f>B3*1.2</f>
        <v>815.00000000000011</v>
      </c>
      <c r="D3" s="44">
        <f t="shared" ref="D3:D14" si="2">C3*1.2</f>
        <v>978.00000000000011</v>
      </c>
      <c r="E3" s="45">
        <f t="shared" ref="E3:E14" si="3">R3</f>
        <v>6500000</v>
      </c>
      <c r="F3" s="44">
        <f t="shared" ref="F3:F14" si="4">ROUND((E3/B3),0)</f>
        <v>9571</v>
      </c>
      <c r="G3" s="44">
        <f t="shared" ref="G3:G14" si="5">ROUND((E3/C3),0)</f>
        <v>7975</v>
      </c>
      <c r="H3" s="44">
        <f t="shared" ref="H3:H14" si="6">ROUND((E3/D3),0)</f>
        <v>6646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v>815</v>
      </c>
      <c r="Q3" s="46">
        <f t="shared" ref="P3:Q14" si="8">P3/1.2</f>
        <v>679.16666666666674</v>
      </c>
      <c r="R3" s="47">
        <v>6500000</v>
      </c>
    </row>
    <row r="4" spans="1:21" s="46" customFormat="1" x14ac:dyDescent="0.25">
      <c r="A4" s="44">
        <f t="shared" ref="A4:A9" si="9">N4</f>
        <v>0</v>
      </c>
      <c r="B4" s="44">
        <f t="shared" ref="B4:B9" si="10">Q4</f>
        <v>679.16666666666674</v>
      </c>
      <c r="C4" s="44">
        <f t="shared" ref="C4:C9" si="11">B4*1.2</f>
        <v>815.00000000000011</v>
      </c>
      <c r="D4" s="44">
        <f t="shared" ref="D4:D9" si="12">C4*1.2</f>
        <v>978.00000000000011</v>
      </c>
      <c r="E4" s="45">
        <f t="shared" ref="E4:E9" si="13">R4</f>
        <v>6200000</v>
      </c>
      <c r="F4" s="44">
        <f t="shared" ref="F4:F9" si="14">ROUND((E4/B4),0)</f>
        <v>9129</v>
      </c>
      <c r="G4" s="44">
        <f t="shared" ref="G4:G9" si="15">ROUND((E4/C4),0)</f>
        <v>7607</v>
      </c>
      <c r="H4" s="44">
        <f t="shared" ref="H4:H9" si="16">ROUND((E4/D4),0)</f>
        <v>6339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815</v>
      </c>
      <c r="Q4" s="46">
        <f t="shared" ref="Q4:Q9" si="18">P4/1.2</f>
        <v>679.16666666666674</v>
      </c>
      <c r="R4" s="47">
        <v>6200000</v>
      </c>
    </row>
    <row r="5" spans="1:21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1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1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1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1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1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  <c r="U12" s="46"/>
    </row>
    <row r="13" spans="1:21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1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1" x14ac:dyDescent="0.25">
      <c r="A16" s="4">
        <f t="shared" ref="A16:A28" si="32">N16</f>
        <v>0</v>
      </c>
      <c r="B16" s="4">
        <f t="shared" ref="B16:B28" si="33">Q16</f>
        <v>450</v>
      </c>
      <c r="C16" s="4">
        <f>B16*1.2</f>
        <v>540</v>
      </c>
      <c r="D16" s="4">
        <f t="shared" ref="D16:D28" si="34">C16*1.2</f>
        <v>648</v>
      </c>
      <c r="E16" s="5">
        <f t="shared" ref="E16:E28" si="35">R16</f>
        <v>4100000</v>
      </c>
      <c r="F16" s="9">
        <f t="shared" ref="F16:F28" si="36">ROUND((E16/B16),0)</f>
        <v>9111</v>
      </c>
      <c r="G16" s="9">
        <f t="shared" ref="G16:G28" si="37">ROUND((E16/C16),0)</f>
        <v>7593</v>
      </c>
      <c r="H16" s="9">
        <f t="shared" ref="H16:H28" si="38">ROUND((E16/D16),0)</f>
        <v>6327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450</v>
      </c>
      <c r="R16" s="2">
        <v>4100000</v>
      </c>
    </row>
    <row r="17" spans="1:24" x14ac:dyDescent="0.25">
      <c r="A17" s="4">
        <f t="shared" si="32"/>
        <v>0</v>
      </c>
      <c r="B17" s="4">
        <f t="shared" si="33"/>
        <v>675</v>
      </c>
      <c r="C17" s="4">
        <f t="shared" ref="C17:C28" si="41">B17*1.2</f>
        <v>810</v>
      </c>
      <c r="D17" s="4">
        <f t="shared" si="34"/>
        <v>972</v>
      </c>
      <c r="E17" s="5">
        <f t="shared" si="35"/>
        <v>6100000</v>
      </c>
      <c r="F17" s="9">
        <f t="shared" si="36"/>
        <v>9037</v>
      </c>
      <c r="G17" s="9">
        <f t="shared" si="37"/>
        <v>7531</v>
      </c>
      <c r="H17" s="9">
        <f t="shared" si="38"/>
        <v>6276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675</v>
      </c>
      <c r="R17" s="2">
        <v>6100000</v>
      </c>
    </row>
    <row r="18" spans="1:24" x14ac:dyDescent="0.25">
      <c r="A18" s="4">
        <f t="shared" si="32"/>
        <v>0</v>
      </c>
      <c r="B18" s="4">
        <f t="shared" si="33"/>
        <v>465</v>
      </c>
      <c r="C18" s="4">
        <f t="shared" si="41"/>
        <v>558</v>
      </c>
      <c r="D18" s="4">
        <f t="shared" si="34"/>
        <v>669.6</v>
      </c>
      <c r="E18" s="5">
        <f t="shared" si="35"/>
        <v>4350000</v>
      </c>
      <c r="F18" s="9">
        <f t="shared" si="36"/>
        <v>9355</v>
      </c>
      <c r="G18" s="9">
        <f t="shared" si="37"/>
        <v>7796</v>
      </c>
      <c r="H18" s="9">
        <f t="shared" si="38"/>
        <v>6496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465</v>
      </c>
      <c r="R18" s="2">
        <v>4350000</v>
      </c>
    </row>
    <row r="19" spans="1:24" x14ac:dyDescent="0.25">
      <c r="A19" s="4">
        <f t="shared" si="32"/>
        <v>0</v>
      </c>
      <c r="B19" s="4">
        <f t="shared" si="33"/>
        <v>580</v>
      </c>
      <c r="C19" s="4">
        <f t="shared" si="41"/>
        <v>696</v>
      </c>
      <c r="D19" s="4">
        <f t="shared" si="34"/>
        <v>835.19999999999993</v>
      </c>
      <c r="E19" s="5">
        <f t="shared" si="35"/>
        <v>4200000</v>
      </c>
      <c r="F19" s="9">
        <f t="shared" si="36"/>
        <v>7241</v>
      </c>
      <c r="G19" s="9">
        <f t="shared" si="37"/>
        <v>6034</v>
      </c>
      <c r="H19" s="9">
        <f t="shared" si="38"/>
        <v>5029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580</v>
      </c>
      <c r="R19" s="2">
        <v>4200000</v>
      </c>
    </row>
    <row r="20" spans="1:24" s="49" customFormat="1" x14ac:dyDescent="0.25">
      <c r="A20" s="9">
        <f t="shared" si="32"/>
        <v>0</v>
      </c>
      <c r="B20" s="9">
        <f t="shared" si="33"/>
        <v>610</v>
      </c>
      <c r="C20" s="9">
        <f t="shared" si="41"/>
        <v>732</v>
      </c>
      <c r="D20" s="9">
        <f t="shared" si="34"/>
        <v>878.4</v>
      </c>
      <c r="E20" s="48">
        <f t="shared" si="35"/>
        <v>7900000</v>
      </c>
      <c r="F20" s="9">
        <f t="shared" si="36"/>
        <v>12951</v>
      </c>
      <c r="G20" s="9">
        <f t="shared" si="37"/>
        <v>10792</v>
      </c>
      <c r="H20" s="9">
        <f t="shared" si="38"/>
        <v>8994</v>
      </c>
      <c r="I20" s="9" t="e">
        <f>#REF!</f>
        <v>#REF!</v>
      </c>
      <c r="J20" s="9">
        <f t="shared" si="39"/>
        <v>0</v>
      </c>
      <c r="O20" s="49">
        <v>0</v>
      </c>
      <c r="P20" s="49">
        <f t="shared" si="40"/>
        <v>0</v>
      </c>
      <c r="Q20" s="49">
        <v>610</v>
      </c>
      <c r="R20" s="50">
        <v>7900000</v>
      </c>
    </row>
    <row r="21" spans="1:24" s="46" customFormat="1" x14ac:dyDescent="0.25">
      <c r="A21" s="44">
        <f t="shared" si="32"/>
        <v>0</v>
      </c>
      <c r="B21" s="44">
        <f t="shared" si="33"/>
        <v>480</v>
      </c>
      <c r="C21" s="44">
        <f t="shared" si="41"/>
        <v>576</v>
      </c>
      <c r="D21" s="44">
        <f t="shared" si="34"/>
        <v>691.19999999999993</v>
      </c>
      <c r="E21" s="45">
        <f t="shared" si="35"/>
        <v>5500000</v>
      </c>
      <c r="F21" s="44">
        <f t="shared" si="36"/>
        <v>11458</v>
      </c>
      <c r="G21" s="44">
        <f t="shared" si="37"/>
        <v>9549</v>
      </c>
      <c r="H21" s="44">
        <f t="shared" si="38"/>
        <v>7957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480</v>
      </c>
      <c r="R21" s="47">
        <v>5500000</v>
      </c>
    </row>
    <row r="22" spans="1:24" x14ac:dyDescent="0.25">
      <c r="A22" s="4">
        <f t="shared" ref="A22:A24" si="42">N22</f>
        <v>0</v>
      </c>
      <c r="B22" s="4">
        <f t="shared" ref="B22:B24" si="43">Q22</f>
        <v>680</v>
      </c>
      <c r="C22" s="4">
        <f t="shared" ref="C22:C24" si="44">B22*1.2</f>
        <v>816</v>
      </c>
      <c r="D22" s="4">
        <f t="shared" ref="D22:D24" si="45">C22*1.2</f>
        <v>979.19999999999993</v>
      </c>
      <c r="E22" s="5">
        <f t="shared" ref="E22:E24" si="46">R22</f>
        <v>6500000</v>
      </c>
      <c r="F22" s="9">
        <f t="shared" ref="F22:F24" si="47">ROUND((E22/B22),0)</f>
        <v>9559</v>
      </c>
      <c r="G22" s="9">
        <f t="shared" ref="G22:G24" si="48">ROUND((E22/C22),0)</f>
        <v>7966</v>
      </c>
      <c r="H22" s="9">
        <f t="shared" ref="H22:H24" si="49">ROUND((E22/D22),0)</f>
        <v>6638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680</v>
      </c>
      <c r="R22" s="2">
        <v>6500000</v>
      </c>
    </row>
    <row r="23" spans="1:24" s="46" customFormat="1" x14ac:dyDescent="0.25">
      <c r="A23" s="44">
        <f t="shared" si="42"/>
        <v>0</v>
      </c>
      <c r="B23" s="44">
        <f t="shared" si="43"/>
        <v>660</v>
      </c>
      <c r="C23" s="44">
        <f t="shared" si="44"/>
        <v>792</v>
      </c>
      <c r="D23" s="44">
        <f t="shared" si="45"/>
        <v>950.4</v>
      </c>
      <c r="E23" s="45">
        <f t="shared" si="46"/>
        <v>6800000</v>
      </c>
      <c r="F23" s="44">
        <f t="shared" si="47"/>
        <v>10303</v>
      </c>
      <c r="G23" s="44">
        <f t="shared" si="48"/>
        <v>8586</v>
      </c>
      <c r="H23" s="44">
        <f t="shared" si="49"/>
        <v>7155</v>
      </c>
      <c r="I23" s="44" t="e">
        <f>#REF!</f>
        <v>#REF!</v>
      </c>
      <c r="J23" s="44">
        <f t="shared" si="50"/>
        <v>0</v>
      </c>
      <c r="O23" s="46">
        <v>0</v>
      </c>
      <c r="P23" s="46">
        <f t="shared" si="51"/>
        <v>0</v>
      </c>
      <c r="Q23" s="46">
        <v>660</v>
      </c>
      <c r="R23" s="47">
        <v>6800000</v>
      </c>
    </row>
    <row r="24" spans="1:24" x14ac:dyDescent="0.25">
      <c r="A24" s="4">
        <f t="shared" si="42"/>
        <v>0</v>
      </c>
      <c r="B24" s="4">
        <f t="shared" si="43"/>
        <v>678</v>
      </c>
      <c r="C24" s="4">
        <f t="shared" si="44"/>
        <v>813.6</v>
      </c>
      <c r="D24" s="4">
        <f t="shared" si="45"/>
        <v>976.31999999999994</v>
      </c>
      <c r="E24" s="5">
        <f t="shared" si="46"/>
        <v>6300000</v>
      </c>
      <c r="F24" s="9">
        <f t="shared" si="47"/>
        <v>9292</v>
      </c>
      <c r="G24" s="9">
        <f t="shared" si="48"/>
        <v>7743</v>
      </c>
      <c r="H24" s="9">
        <f t="shared" si="49"/>
        <v>6453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678</v>
      </c>
      <c r="R24" s="2">
        <v>6300000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7800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5300</v>
      </c>
      <c r="X31" s="22"/>
    </row>
    <row r="32" spans="1:24" ht="15.75" x14ac:dyDescent="0.25">
      <c r="E32" t="s">
        <v>39</v>
      </c>
      <c r="F32" s="7">
        <v>645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6:25" ht="15.75" x14ac:dyDescent="0.25">
      <c r="S33" s="10"/>
      <c r="T33" s="10"/>
      <c r="U33" s="17" t="s">
        <v>17</v>
      </c>
      <c r="V33" s="23"/>
      <c r="W33" s="24">
        <f>X33-X34</f>
        <v>10</v>
      </c>
      <c r="X33" s="25">
        <v>2024</v>
      </c>
    </row>
    <row r="34" spans="6:25" ht="15.75" x14ac:dyDescent="0.25">
      <c r="F34" s="7">
        <v>403</v>
      </c>
      <c r="S34" s="10"/>
      <c r="T34" s="10"/>
      <c r="U34" s="17" t="s">
        <v>18</v>
      </c>
      <c r="V34" s="23"/>
      <c r="W34" s="24">
        <f>W35-W33</f>
        <v>50</v>
      </c>
      <c r="X34" s="31">
        <v>2014</v>
      </c>
      <c r="Y34" t="s">
        <v>40</v>
      </c>
    </row>
    <row r="35" spans="6:25" ht="15.75" x14ac:dyDescent="0.25">
      <c r="F35" s="7">
        <v>50</v>
      </c>
      <c r="S35" s="10"/>
      <c r="T35" s="10"/>
      <c r="U35" s="17" t="s">
        <v>19</v>
      </c>
      <c r="V35" s="23"/>
      <c r="W35" s="24">
        <v>60</v>
      </c>
      <c r="X35" s="24"/>
    </row>
    <row r="36" spans="6:25" ht="39" customHeight="1" x14ac:dyDescent="0.25">
      <c r="F36" s="7">
        <f>SUM(F34:F35)</f>
        <v>453</v>
      </c>
      <c r="G36">
        <f>F32/F36</f>
        <v>1.423841059602649</v>
      </c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15</v>
      </c>
      <c r="X36" s="24"/>
    </row>
    <row r="37" spans="6:25" ht="15.75" x14ac:dyDescent="0.25">
      <c r="U37" s="17"/>
      <c r="V37" s="26"/>
      <c r="W37" s="27">
        <f>W36%</f>
        <v>0.15</v>
      </c>
      <c r="X37" s="27"/>
    </row>
    <row r="38" spans="6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375</v>
      </c>
      <c r="X38" s="22"/>
    </row>
    <row r="39" spans="6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2125</v>
      </c>
      <c r="X39" s="22"/>
    </row>
    <row r="40" spans="6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5300</v>
      </c>
      <c r="X40" s="22"/>
    </row>
    <row r="41" spans="6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6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7425</v>
      </c>
      <c r="X42" s="22"/>
    </row>
    <row r="43" spans="6:25" ht="15.75" x14ac:dyDescent="0.25">
      <c r="S43" s="10"/>
      <c r="T43" s="10"/>
      <c r="U43" s="23"/>
      <c r="V43" s="23"/>
      <c r="W43" s="24"/>
      <c r="X43" s="24"/>
    </row>
    <row r="44" spans="6:25" ht="15.75" x14ac:dyDescent="0.25">
      <c r="S44" s="10"/>
      <c r="T44" s="10"/>
      <c r="U44" s="28" t="s">
        <v>32</v>
      </c>
      <c r="V44" s="30"/>
      <c r="W44" s="25">
        <v>645</v>
      </c>
      <c r="X44" s="24"/>
    </row>
    <row r="45" spans="6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4789125</v>
      </c>
      <c r="X45" s="33"/>
    </row>
    <row r="46" spans="6:25" ht="15.75" x14ac:dyDescent="0.25">
      <c r="S46" s="11"/>
      <c r="T46" s="10"/>
      <c r="U46" s="17" t="s">
        <v>25</v>
      </c>
      <c r="V46" s="23"/>
      <c r="W46" s="34">
        <f>W45*0.95</f>
        <v>4549668.75</v>
      </c>
      <c r="X46" s="35"/>
    </row>
    <row r="47" spans="6:25" ht="15.75" x14ac:dyDescent="0.25">
      <c r="S47" s="10"/>
      <c r="T47" s="10"/>
      <c r="U47" s="17" t="s">
        <v>26</v>
      </c>
      <c r="V47" s="23"/>
      <c r="W47" s="34">
        <f>W45*0.8</f>
        <v>3831300</v>
      </c>
      <c r="X47" s="34"/>
    </row>
    <row r="48" spans="6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1612500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9977.34375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0" sqref="S1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3" sqref="T12:T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S12" sqref="S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U14" sqref="U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T19" sqref="T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2024-09-24T07:00:45Z</dcterms:modified>
</cp:coreProperties>
</file>