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4" i="1" l="1"/>
  <c r="J53" i="1"/>
  <c r="J54" i="1"/>
  <c r="J55" i="1"/>
  <c r="J56" i="1"/>
  <c r="J57" i="1"/>
  <c r="J59" i="1"/>
  <c r="J60" i="1"/>
  <c r="J61" i="1"/>
  <c r="J62" i="1"/>
  <c r="J63" i="1"/>
  <c r="J64" i="1"/>
  <c r="J65" i="1"/>
  <c r="J66" i="1"/>
  <c r="J70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70" i="1"/>
  <c r="J52" i="1"/>
  <c r="I52" i="1"/>
  <c r="E70" i="1"/>
  <c r="F70" i="1" s="1"/>
  <c r="E53" i="1"/>
  <c r="E54" i="1"/>
  <c r="F54" i="1" s="1"/>
  <c r="E55" i="1"/>
  <c r="F55" i="1" s="1"/>
  <c r="E56" i="1"/>
  <c r="F56" i="1" s="1"/>
  <c r="E57" i="1"/>
  <c r="F57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52" i="1"/>
  <c r="F52" i="1" s="1"/>
  <c r="D58" i="1"/>
  <c r="E58" i="1" s="1"/>
  <c r="F58" i="1" s="1"/>
  <c r="K64" i="1" l="1"/>
  <c r="K57" i="1"/>
  <c r="K53" i="1"/>
  <c r="K60" i="1"/>
  <c r="K65" i="1"/>
  <c r="K61" i="1"/>
  <c r="K56" i="1"/>
  <c r="K52" i="1"/>
  <c r="K55" i="1"/>
  <c r="E67" i="1"/>
  <c r="E72" i="1" s="1"/>
  <c r="F72" i="1" s="1"/>
  <c r="K70" i="1"/>
  <c r="K63" i="1"/>
  <c r="K59" i="1"/>
  <c r="K54" i="1"/>
  <c r="K66" i="1"/>
  <c r="K62" i="1"/>
  <c r="F53" i="1"/>
  <c r="J58" i="1"/>
  <c r="K58" i="1" s="1"/>
  <c r="J6" i="1"/>
  <c r="J16" i="1"/>
  <c r="F67" i="1" l="1"/>
  <c r="K67" i="1"/>
  <c r="E35" i="1"/>
  <c r="E36" i="1"/>
  <c r="E37" i="1"/>
  <c r="E38" i="1"/>
  <c r="D36" i="1"/>
  <c r="D37" i="1"/>
  <c r="D38" i="1"/>
  <c r="D35" i="1"/>
  <c r="E34" i="1"/>
  <c r="E27" i="1"/>
  <c r="H27" i="1" s="1"/>
  <c r="E28" i="1"/>
  <c r="H28" i="1" s="1"/>
  <c r="E25" i="1"/>
  <c r="H25" i="1" s="1"/>
  <c r="F24" i="1"/>
  <c r="H24" i="1" s="1"/>
  <c r="F25" i="1"/>
  <c r="F26" i="1"/>
  <c r="H26" i="1" s="1"/>
  <c r="F27" i="1"/>
  <c r="F28" i="1"/>
  <c r="F23" i="1"/>
  <c r="H23" i="1" s="1"/>
  <c r="E8" i="1"/>
  <c r="L6" i="1"/>
  <c r="L16" i="1"/>
  <c r="L9" i="1"/>
  <c r="L4" i="1"/>
  <c r="L5" i="1" s="1"/>
  <c r="B18" i="1"/>
  <c r="B19" i="1" s="1"/>
  <c r="D9" i="1"/>
  <c r="B9" i="1"/>
  <c r="J9" i="1"/>
  <c r="J4" i="1"/>
  <c r="J5" i="1" s="1"/>
  <c r="L10" i="1" l="1"/>
  <c r="L11" i="1" s="1"/>
  <c r="L13" i="1" s="1"/>
  <c r="L18" i="1" s="1"/>
  <c r="L21" i="1" s="1"/>
  <c r="J10" i="1"/>
  <c r="J11" i="1" s="1"/>
  <c r="J13" i="1" s="1"/>
  <c r="J18" i="1" s="1"/>
  <c r="J21" i="1" s="1"/>
  <c r="J19" i="1" l="1"/>
  <c r="J20" i="1"/>
  <c r="L19" i="1"/>
  <c r="L20" i="1"/>
  <c r="D6" i="1"/>
  <c r="B6" i="1"/>
</calcChain>
</file>

<file path=xl/sharedStrings.xml><?xml version="1.0" encoding="utf-8"?>
<sst xmlns="http://schemas.openxmlformats.org/spreadsheetml/2006/main" count="68" uniqueCount="53">
  <si>
    <t xml:space="preserve">Flat No. </t>
  </si>
  <si>
    <t>92A</t>
  </si>
  <si>
    <t>92B</t>
  </si>
  <si>
    <t>Carpet</t>
  </si>
  <si>
    <t>OC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</si>
  <si>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</si>
  <si>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</si>
  <si>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</si>
  <si>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</si>
  <si>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</si>
  <si>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</si>
  <si>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</si>
  <si>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</si>
  <si>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</si>
  <si>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</si>
  <si>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</si>
  <si>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</si>
  <si>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</si>
  <si>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</si>
  <si>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</si>
  <si>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</si>
  <si>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BU</t>
  </si>
  <si>
    <t>S+14</t>
  </si>
  <si>
    <t>92-A</t>
  </si>
  <si>
    <t>92-B</t>
  </si>
  <si>
    <t>Price Indicators</t>
  </si>
  <si>
    <t>CA</t>
  </si>
  <si>
    <t>BA</t>
  </si>
  <si>
    <t>SA</t>
  </si>
  <si>
    <t>Value</t>
  </si>
  <si>
    <t>ROC</t>
  </si>
  <si>
    <t>ROB</t>
  </si>
  <si>
    <t>ROS</t>
  </si>
  <si>
    <t>Index II</t>
  </si>
  <si>
    <t>Hall</t>
  </si>
  <si>
    <t>Pass</t>
  </si>
  <si>
    <t>ki</t>
  </si>
  <si>
    <t>to</t>
  </si>
  <si>
    <t>bed</t>
  </si>
  <si>
    <t>pass</t>
  </si>
  <si>
    <t>DB</t>
  </si>
  <si>
    <t xml:space="preserve">
Carpet Area in Sq. Ft. = 983.00
Dry Balcony Area in Sq. Ft. = 14.00
Total Carpet Area in Sq. Ft. = 997.00
(Area as per Actual Site Measurement of Amalgamated Flat No. 92-A &amp; 92-B)</t>
  </si>
  <si>
    <t>Page No.</t>
  </si>
  <si>
    <t>Point No.</t>
  </si>
  <si>
    <t>As per Report</t>
  </si>
  <si>
    <t>required changes</t>
  </si>
  <si>
    <t>N.A.</t>
  </si>
  <si>
    <t>Residential Flat</t>
  </si>
  <si>
    <t>Underground sump – capacity and type of
construction</t>
  </si>
  <si>
    <t>R.C.C. Tank</t>
  </si>
  <si>
    <t>Over-head tank Location, capacity Type of construction</t>
  </si>
  <si>
    <t>R.C.C. Tank on Terrace</t>
  </si>
  <si>
    <t xml:space="preserve"> The Composition of Amalgamated Residential Flat is 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</si>
</sst>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8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horizontal="center"/>
    </xf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1" applyFont="1"/>
    <xf numFmtId="0" fontId="0" fillId="2" borderId="0" xfId="0" applyFill="1"/>
    <xf numFmtId="0" fontId="2" fillId="2" borderId="0" xfId="0" applyFont="1" applyFill="1" applyAlignment="1">
      <alignment horizontal="center"/>
    </xf>
    <xf numFmtId="43" fontId="0" fillId="2" borderId="0" xfId="1" applyFont="1" applyFill="1"/>
    <xf numFmtId="43" fontId="0" fillId="0" borderId="0" xfId="0" applyNumberFormat="1"/>
    <xf numFmtId="168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230674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61074" cy="7354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478358</xdr:colOff>
      <xdr:row>38</xdr:row>
      <xdr:rowOff>77221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08758" cy="731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383095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13495" cy="7411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735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37</xdr:row>
      <xdr:rowOff>134352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7182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tabSelected="1" zoomScale="85" zoomScaleNormal="85" workbookViewId="0">
      <selection activeCell="H11" sqref="H11"/>
    </sheetView>
  </sheetViews>
  <sheetFormatPr defaultRowHeight="15" x14ac:dyDescent="0.25"/>
  <cols>
    <col min="2" max="2" width="10" bestFit="1" customWidth="1"/>
    <col min="4" max="4" width="14.28515625" bestFit="1" customWidth="1"/>
    <col min="5" max="6" width="10" bestFit="1" customWidth="1"/>
    <col min="7" max="7" width="14.85546875" bestFit="1" customWidth="1"/>
    <col min="8" max="8" width="39.5703125" customWidth="1"/>
    <col min="9" max="9" width="38.5703125" customWidth="1"/>
    <col min="10" max="10" width="14.28515625" bestFit="1" customWidth="1"/>
    <col min="11" max="11" width="11.5703125" bestFit="1" customWidth="1"/>
    <col min="12" max="12" width="12.7109375" bestFit="1" customWidth="1"/>
    <col min="14" max="14" width="28.42578125" bestFit="1" customWidth="1"/>
    <col min="15" max="15" width="12.5703125" bestFit="1" customWidth="1"/>
    <col min="17" max="17" width="12.5703125" bestFit="1" customWidth="1"/>
    <col min="18" max="19" width="14.28515625" bestFit="1" customWidth="1"/>
  </cols>
  <sheetData>
    <row r="1" spans="1:12" x14ac:dyDescent="0.25">
      <c r="A1" s="9" t="s">
        <v>0</v>
      </c>
      <c r="B1" s="10" t="s">
        <v>1</v>
      </c>
      <c r="C1" s="10"/>
      <c r="D1" s="10" t="s">
        <v>2</v>
      </c>
      <c r="J1" s="1" t="s">
        <v>23</v>
      </c>
      <c r="K1" s="1"/>
      <c r="L1" s="1" t="s">
        <v>24</v>
      </c>
    </row>
    <row r="2" spans="1:12" x14ac:dyDescent="0.25">
      <c r="A2" s="9"/>
      <c r="B2" s="9"/>
      <c r="C2" s="9"/>
      <c r="D2" s="9"/>
      <c r="I2" s="2" t="s">
        <v>5</v>
      </c>
      <c r="J2" s="2">
        <v>2024</v>
      </c>
      <c r="L2" s="2">
        <v>2024</v>
      </c>
    </row>
    <row r="3" spans="1:12" x14ac:dyDescent="0.25">
      <c r="A3" s="9" t="s">
        <v>3</v>
      </c>
      <c r="B3" s="9">
        <v>489.63</v>
      </c>
      <c r="C3" s="9"/>
      <c r="D3" s="9">
        <v>482.13</v>
      </c>
      <c r="I3" s="2" t="s">
        <v>6</v>
      </c>
      <c r="J3" s="2">
        <v>2017</v>
      </c>
      <c r="L3" s="2">
        <v>2017</v>
      </c>
    </row>
    <row r="4" spans="1:12" x14ac:dyDescent="0.25">
      <c r="A4" s="9"/>
      <c r="B4" s="9"/>
      <c r="C4" s="9"/>
      <c r="D4" s="9"/>
      <c r="I4" s="2" t="s">
        <v>7</v>
      </c>
      <c r="J4" s="2">
        <f>J2-J3</f>
        <v>7</v>
      </c>
      <c r="L4" s="2">
        <f>L2-L3</f>
        <v>7</v>
      </c>
    </row>
    <row r="5" spans="1:12" x14ac:dyDescent="0.25">
      <c r="A5" s="9"/>
      <c r="B5" s="9">
        <v>45.5</v>
      </c>
      <c r="C5" s="9"/>
      <c r="D5" s="9">
        <v>44.8</v>
      </c>
      <c r="I5" s="2"/>
      <c r="J5" s="2">
        <f>60-J4</f>
        <v>53</v>
      </c>
      <c r="L5" s="2">
        <f>60-L4</f>
        <v>53</v>
      </c>
    </row>
    <row r="6" spans="1:12" x14ac:dyDescent="0.25">
      <c r="A6" s="9"/>
      <c r="B6" s="9">
        <f>B5*10.764</f>
        <v>489.76199999999994</v>
      </c>
      <c r="C6" s="9"/>
      <c r="D6" s="9">
        <f>D5*10.764</f>
        <v>482.22719999999993</v>
      </c>
      <c r="I6" s="2" t="s">
        <v>8</v>
      </c>
      <c r="J6" s="3">
        <f>588*2700</f>
        <v>1587600</v>
      </c>
      <c r="L6" s="3">
        <f>578.4*2700</f>
        <v>1561680</v>
      </c>
    </row>
    <row r="7" spans="1:12" x14ac:dyDescent="0.25">
      <c r="A7" s="9"/>
      <c r="B7" s="9"/>
      <c r="C7" s="9"/>
      <c r="D7" s="9"/>
      <c r="I7" s="2" t="s">
        <v>9</v>
      </c>
      <c r="J7" s="2"/>
      <c r="L7" s="2"/>
    </row>
    <row r="8" spans="1:12" x14ac:dyDescent="0.25">
      <c r="A8" s="9" t="s">
        <v>3</v>
      </c>
      <c r="B8" s="9">
        <v>490</v>
      </c>
      <c r="C8" s="9"/>
      <c r="D8" s="9">
        <v>482</v>
      </c>
      <c r="E8">
        <f>SUM(B8:D8)</f>
        <v>972</v>
      </c>
      <c r="I8" s="2"/>
      <c r="J8" s="2"/>
      <c r="L8" s="2"/>
    </row>
    <row r="9" spans="1:12" x14ac:dyDescent="0.25">
      <c r="A9" s="9" t="s">
        <v>21</v>
      </c>
      <c r="B9" s="9">
        <f>B8*1.2</f>
        <v>588</v>
      </c>
      <c r="C9" s="9"/>
      <c r="D9" s="9">
        <f>D8*1.2</f>
        <v>578.4</v>
      </c>
      <c r="I9" s="2" t="s">
        <v>10</v>
      </c>
      <c r="J9" s="2">
        <f>100-10</f>
        <v>90</v>
      </c>
      <c r="L9" s="2">
        <f>100-10</f>
        <v>90</v>
      </c>
    </row>
    <row r="10" spans="1:12" x14ac:dyDescent="0.25">
      <c r="A10" s="9"/>
      <c r="B10" s="9"/>
      <c r="C10" s="9"/>
      <c r="D10" s="9"/>
      <c r="I10" s="2" t="s">
        <v>11</v>
      </c>
      <c r="J10" s="2">
        <f>J9*J4/60</f>
        <v>10.5</v>
      </c>
      <c r="L10" s="2">
        <f>L9*L4/60</f>
        <v>10.5</v>
      </c>
    </row>
    <row r="11" spans="1:12" x14ac:dyDescent="0.25">
      <c r="A11" s="9"/>
      <c r="B11" s="9"/>
      <c r="C11" s="9"/>
      <c r="D11" s="9"/>
      <c r="I11" s="2"/>
      <c r="J11" s="4">
        <f>J10%</f>
        <v>0.105</v>
      </c>
      <c r="L11" s="4">
        <f>L10%</f>
        <v>0.105</v>
      </c>
    </row>
    <row r="12" spans="1:12" x14ac:dyDescent="0.25">
      <c r="A12" s="9"/>
      <c r="B12" s="9"/>
      <c r="C12" s="9"/>
      <c r="D12" s="9"/>
      <c r="I12" s="2"/>
      <c r="J12" s="2"/>
      <c r="L12" s="2"/>
    </row>
    <row r="13" spans="1:12" x14ac:dyDescent="0.25">
      <c r="A13" s="9" t="s">
        <v>4</v>
      </c>
      <c r="B13" s="9">
        <v>2017</v>
      </c>
      <c r="C13" s="9"/>
      <c r="D13" s="9"/>
      <c r="I13" s="2" t="s">
        <v>12</v>
      </c>
      <c r="J13" s="3">
        <f>ROUND((J6*J11),0)</f>
        <v>166698</v>
      </c>
      <c r="L13" s="3">
        <f>ROUND((L6*L11),0)</f>
        <v>163976</v>
      </c>
    </row>
    <row r="14" spans="1:12" x14ac:dyDescent="0.25">
      <c r="A14" s="9"/>
      <c r="B14" s="9"/>
      <c r="C14" s="9"/>
      <c r="D14" s="9"/>
      <c r="I14" s="2" t="s">
        <v>13</v>
      </c>
      <c r="J14" s="3">
        <v>490</v>
      </c>
      <c r="L14" s="3">
        <v>482</v>
      </c>
    </row>
    <row r="15" spans="1:12" x14ac:dyDescent="0.25">
      <c r="A15" s="9"/>
      <c r="B15" s="9" t="s">
        <v>22</v>
      </c>
      <c r="C15" s="9"/>
      <c r="D15" s="9"/>
      <c r="I15" s="2" t="s">
        <v>14</v>
      </c>
      <c r="J15" s="5">
        <v>14000</v>
      </c>
      <c r="L15" s="5">
        <v>14000</v>
      </c>
    </row>
    <row r="16" spans="1:12" x14ac:dyDescent="0.25">
      <c r="A16" s="9"/>
      <c r="B16" s="9"/>
      <c r="C16" s="9"/>
      <c r="D16" s="9"/>
      <c r="I16" s="2" t="s">
        <v>15</v>
      </c>
      <c r="J16" s="3">
        <f>J15*J14</f>
        <v>6860000</v>
      </c>
      <c r="L16" s="3">
        <f>L15*L14</f>
        <v>6748000</v>
      </c>
    </row>
    <row r="17" spans="1:19" x14ac:dyDescent="0.25">
      <c r="A17" s="9"/>
      <c r="B17" s="11">
        <v>26620</v>
      </c>
      <c r="C17" s="9"/>
      <c r="D17" s="9"/>
      <c r="I17" s="2" t="s">
        <v>16</v>
      </c>
      <c r="J17" s="2"/>
      <c r="L17" s="2"/>
    </row>
    <row r="18" spans="1:19" x14ac:dyDescent="0.25">
      <c r="A18" s="9"/>
      <c r="B18" s="11">
        <f>B17/100*110</f>
        <v>29282</v>
      </c>
      <c r="C18" s="9"/>
      <c r="D18" s="9"/>
      <c r="I18" s="6" t="s">
        <v>17</v>
      </c>
      <c r="J18" s="7">
        <f>J16-J13</f>
        <v>6693302</v>
      </c>
      <c r="L18" s="7">
        <f>L16-L13</f>
        <v>6584024</v>
      </c>
      <c r="R18" s="12"/>
      <c r="S18" s="12"/>
    </row>
    <row r="19" spans="1:19" x14ac:dyDescent="0.25">
      <c r="A19" s="9"/>
      <c r="B19" s="11">
        <f>B18/10.764</f>
        <v>2720.3641768859161</v>
      </c>
      <c r="C19" s="9"/>
      <c r="D19" s="9"/>
      <c r="I19" s="6" t="s">
        <v>18</v>
      </c>
      <c r="J19" s="7">
        <f>ROUND((J18*90%),0)</f>
        <v>6023972</v>
      </c>
      <c r="L19" s="7">
        <f>ROUND((L18*90%),0)</f>
        <v>5925622</v>
      </c>
    </row>
    <row r="20" spans="1:19" x14ac:dyDescent="0.25">
      <c r="I20" s="6" t="s">
        <v>19</v>
      </c>
      <c r="J20" s="7">
        <f>ROUND((J18*80%),0)</f>
        <v>5354642</v>
      </c>
      <c r="L20" s="7">
        <f>ROUND((L18*80%),0)</f>
        <v>5267219</v>
      </c>
    </row>
    <row r="21" spans="1:19" x14ac:dyDescent="0.25">
      <c r="A21" t="s">
        <v>25</v>
      </c>
      <c r="I21" s="6" t="s">
        <v>20</v>
      </c>
      <c r="J21" s="7">
        <f>MROUND((J18*0.025/12),500)</f>
        <v>14000</v>
      </c>
      <c r="L21" s="7">
        <f>MROUND((L18*0.025/12),500)</f>
        <v>13500</v>
      </c>
    </row>
    <row r="22" spans="1:19" x14ac:dyDescent="0.25">
      <c r="A22" t="s">
        <v>26</v>
      </c>
      <c r="B22" t="s">
        <v>27</v>
      </c>
      <c r="C22" t="s">
        <v>28</v>
      </c>
      <c r="D22" t="s">
        <v>29</v>
      </c>
      <c r="E22" t="s">
        <v>30</v>
      </c>
      <c r="F22" t="s">
        <v>31</v>
      </c>
      <c r="G22" t="s">
        <v>32</v>
      </c>
    </row>
    <row r="23" spans="1:19" x14ac:dyDescent="0.25">
      <c r="B23">
        <v>1350</v>
      </c>
      <c r="D23" s="8">
        <v>13500000</v>
      </c>
      <c r="E23" s="8"/>
      <c r="F23" s="8">
        <f>D23/B23</f>
        <v>10000</v>
      </c>
      <c r="G23" s="8"/>
      <c r="H23" s="8">
        <f>F23*1.2</f>
        <v>12000</v>
      </c>
    </row>
    <row r="24" spans="1:19" x14ac:dyDescent="0.25">
      <c r="A24" s="9"/>
      <c r="B24" s="9">
        <v>1100</v>
      </c>
      <c r="C24" s="9"/>
      <c r="D24" s="11">
        <v>13000000</v>
      </c>
      <c r="E24" s="11"/>
      <c r="F24" s="11">
        <f t="shared" ref="F24:F28" si="0">D24/B24</f>
        <v>11818.181818181818</v>
      </c>
      <c r="G24" s="11"/>
      <c r="H24" s="11">
        <f t="shared" ref="H24:H26" si="1">F24*1.2</f>
        <v>14181.818181818182</v>
      </c>
    </row>
    <row r="25" spans="1:19" x14ac:dyDescent="0.25">
      <c r="A25" s="9">
        <v>790</v>
      </c>
      <c r="B25" s="9">
        <v>1065</v>
      </c>
      <c r="C25" s="9"/>
      <c r="D25" s="11">
        <v>10500000</v>
      </c>
      <c r="E25" s="11">
        <f>D25/A25</f>
        <v>13291.139240506329</v>
      </c>
      <c r="F25" s="11">
        <f t="shared" si="0"/>
        <v>9859.1549295774639</v>
      </c>
      <c r="G25" s="8"/>
      <c r="H25" s="8">
        <f>E25</f>
        <v>13291.139240506329</v>
      </c>
    </row>
    <row r="26" spans="1:19" x14ac:dyDescent="0.25">
      <c r="B26">
        <v>1200</v>
      </c>
      <c r="D26" s="8">
        <v>16500000</v>
      </c>
      <c r="E26" s="8"/>
      <c r="F26" s="8">
        <f t="shared" si="0"/>
        <v>13750</v>
      </c>
      <c r="G26" s="8"/>
      <c r="H26" s="8">
        <f t="shared" si="1"/>
        <v>16500</v>
      </c>
    </row>
    <row r="27" spans="1:19" x14ac:dyDescent="0.25">
      <c r="A27">
        <v>390</v>
      </c>
      <c r="D27" s="8">
        <v>7600000</v>
      </c>
      <c r="E27" s="8">
        <f t="shared" ref="E27:E28" si="2">D27/A27</f>
        <v>19487.179487179488</v>
      </c>
      <c r="F27" s="8" t="e">
        <f t="shared" si="0"/>
        <v>#DIV/0!</v>
      </c>
      <c r="G27" s="8"/>
      <c r="H27" s="8">
        <f>E27</f>
        <v>19487.179487179488</v>
      </c>
    </row>
    <row r="28" spans="1:19" x14ac:dyDescent="0.25">
      <c r="A28">
        <v>750</v>
      </c>
      <c r="D28" s="8">
        <v>12900000</v>
      </c>
      <c r="E28" s="8">
        <f t="shared" si="2"/>
        <v>17200</v>
      </c>
      <c r="F28" s="8" t="e">
        <f t="shared" si="0"/>
        <v>#DIV/0!</v>
      </c>
      <c r="G28" s="8"/>
      <c r="H28" s="8">
        <f>E28</f>
        <v>17200</v>
      </c>
    </row>
    <row r="31" spans="1:19" x14ac:dyDescent="0.25">
      <c r="A31" t="s">
        <v>33</v>
      </c>
    </row>
    <row r="33" spans="1:5" x14ac:dyDescent="0.25">
      <c r="A33" t="s">
        <v>26</v>
      </c>
      <c r="B33" t="s">
        <v>27</v>
      </c>
      <c r="C33" t="s">
        <v>29</v>
      </c>
      <c r="D33" t="s">
        <v>30</v>
      </c>
      <c r="E33" t="s">
        <v>31</v>
      </c>
    </row>
    <row r="34" spans="1:5" x14ac:dyDescent="0.25">
      <c r="B34">
        <v>948</v>
      </c>
      <c r="C34">
        <v>9500000</v>
      </c>
      <c r="E34">
        <f>C34/B34</f>
        <v>10021.097046413503</v>
      </c>
    </row>
    <row r="35" spans="1:5" x14ac:dyDescent="0.25">
      <c r="A35" s="9">
        <v>790</v>
      </c>
      <c r="B35" s="9"/>
      <c r="C35" s="9">
        <v>11300000</v>
      </c>
      <c r="D35" s="9">
        <f>C35/A35</f>
        <v>14303.797468354431</v>
      </c>
      <c r="E35" s="9" t="e">
        <f t="shared" ref="E35:E38" si="3">C35/B35</f>
        <v>#DIV/0!</v>
      </c>
    </row>
    <row r="36" spans="1:5" x14ac:dyDescent="0.25">
      <c r="A36">
        <v>790</v>
      </c>
      <c r="C36">
        <v>10100000</v>
      </c>
      <c r="D36">
        <f t="shared" ref="D36:D38" si="4">C36/A36</f>
        <v>12784.810126582279</v>
      </c>
      <c r="E36" t="e">
        <f t="shared" si="3"/>
        <v>#DIV/0!</v>
      </c>
    </row>
    <row r="37" spans="1:5" x14ac:dyDescent="0.25">
      <c r="A37">
        <v>1000</v>
      </c>
      <c r="C37">
        <v>12600000</v>
      </c>
      <c r="D37">
        <f t="shared" si="4"/>
        <v>12600</v>
      </c>
      <c r="E37" t="e">
        <f t="shared" si="3"/>
        <v>#DIV/0!</v>
      </c>
    </row>
    <row r="38" spans="1:5" x14ac:dyDescent="0.25">
      <c r="A38">
        <v>1000</v>
      </c>
      <c r="C38">
        <v>11800000</v>
      </c>
      <c r="D38">
        <f t="shared" si="4"/>
        <v>11800</v>
      </c>
      <c r="E38" t="e">
        <f t="shared" si="3"/>
        <v>#DIV/0!</v>
      </c>
    </row>
    <row r="52" spans="3:12" x14ac:dyDescent="0.25">
      <c r="C52">
        <v>4.5599999999999996</v>
      </c>
      <c r="D52">
        <v>3.87</v>
      </c>
      <c r="E52">
        <f>C52*D52</f>
        <v>17.647199999999998</v>
      </c>
      <c r="F52">
        <f>E52*10.764</f>
        <v>189.95446079999996</v>
      </c>
      <c r="G52">
        <v>3.28084</v>
      </c>
      <c r="I52" s="13">
        <f>G52*C52</f>
        <v>14.960630399999999</v>
      </c>
      <c r="J52" s="13">
        <f>G52*D52</f>
        <v>12.6968508</v>
      </c>
      <c r="K52" s="13">
        <f>J52*I52</f>
        <v>189.95289206274433</v>
      </c>
      <c r="L52" t="s">
        <v>34</v>
      </c>
    </row>
    <row r="53" spans="3:12" x14ac:dyDescent="0.25">
      <c r="C53">
        <v>3.22</v>
      </c>
      <c r="D53">
        <v>3.66</v>
      </c>
      <c r="E53">
        <f t="shared" ref="E53:E66" si="5">C53*D53</f>
        <v>11.785200000000001</v>
      </c>
      <c r="F53">
        <f t="shared" ref="F53:F72" si="6">E53*10.764</f>
        <v>126.85589280000001</v>
      </c>
      <c r="G53">
        <v>3.28084</v>
      </c>
      <c r="I53" s="13">
        <f t="shared" ref="I53:I70" si="7">G53*C53</f>
        <v>10.5643048</v>
      </c>
      <c r="J53" s="13">
        <f t="shared" ref="J53:J70" si="8">G53*D53</f>
        <v>12.0078744</v>
      </c>
      <c r="K53" s="13">
        <f t="shared" ref="K53:K66" si="9">J53*I53</f>
        <v>126.85484516171712</v>
      </c>
      <c r="L53" t="s">
        <v>35</v>
      </c>
    </row>
    <row r="54" spans="3:12" x14ac:dyDescent="0.25">
      <c r="C54">
        <v>3.1</v>
      </c>
      <c r="D54">
        <v>2.4</v>
      </c>
      <c r="E54">
        <f t="shared" si="5"/>
        <v>7.4399999999999995</v>
      </c>
      <c r="F54">
        <f t="shared" si="6"/>
        <v>80.084159999999983</v>
      </c>
      <c r="G54">
        <v>3.28084</v>
      </c>
      <c r="I54" s="13">
        <f t="shared" si="7"/>
        <v>10.170604000000001</v>
      </c>
      <c r="J54" s="13">
        <f t="shared" si="8"/>
        <v>7.8740159999999992</v>
      </c>
      <c r="K54" s="13">
        <f t="shared" si="9"/>
        <v>80.083498625663992</v>
      </c>
      <c r="L54" t="s">
        <v>36</v>
      </c>
    </row>
    <row r="55" spans="3:12" x14ac:dyDescent="0.25">
      <c r="C55">
        <v>2.1</v>
      </c>
      <c r="D55">
        <v>1.48</v>
      </c>
      <c r="E55">
        <f t="shared" si="5"/>
        <v>3.1080000000000001</v>
      </c>
      <c r="F55">
        <f t="shared" si="6"/>
        <v>33.454512000000001</v>
      </c>
      <c r="G55">
        <v>3.28084</v>
      </c>
      <c r="I55" s="13">
        <f t="shared" si="7"/>
        <v>6.8897640000000004</v>
      </c>
      <c r="J55" s="13">
        <f t="shared" si="8"/>
        <v>4.8556432000000003</v>
      </c>
      <c r="K55" s="13">
        <f t="shared" si="9"/>
        <v>33.454235716204806</v>
      </c>
      <c r="L55" t="s">
        <v>37</v>
      </c>
    </row>
    <row r="56" spans="3:12" x14ac:dyDescent="0.25">
      <c r="C56">
        <v>3.1</v>
      </c>
      <c r="D56">
        <v>3</v>
      </c>
      <c r="E56">
        <f t="shared" si="5"/>
        <v>9.3000000000000007</v>
      </c>
      <c r="F56">
        <f t="shared" si="6"/>
        <v>100.1052</v>
      </c>
      <c r="G56">
        <v>3.28084</v>
      </c>
      <c r="I56" s="13">
        <f t="shared" si="7"/>
        <v>10.170604000000001</v>
      </c>
      <c r="J56" s="13">
        <f t="shared" si="8"/>
        <v>9.8425200000000004</v>
      </c>
      <c r="K56" s="13">
        <f t="shared" si="9"/>
        <v>100.10437328208002</v>
      </c>
      <c r="L56" t="s">
        <v>38</v>
      </c>
    </row>
    <row r="57" spans="3:12" x14ac:dyDescent="0.25">
      <c r="C57">
        <v>2.17</v>
      </c>
      <c r="D57">
        <v>2.1</v>
      </c>
      <c r="E57">
        <f t="shared" si="5"/>
        <v>4.5570000000000004</v>
      </c>
      <c r="F57">
        <f t="shared" si="6"/>
        <v>49.051548000000004</v>
      </c>
      <c r="G57">
        <v>3.28084</v>
      </c>
      <c r="I57" s="13">
        <f t="shared" si="7"/>
        <v>7.1194227999999997</v>
      </c>
      <c r="J57" s="13">
        <f t="shared" si="8"/>
        <v>6.8897640000000004</v>
      </c>
      <c r="K57" s="13">
        <f t="shared" si="9"/>
        <v>49.051142908219198</v>
      </c>
      <c r="L57" t="s">
        <v>39</v>
      </c>
    </row>
    <row r="58" spans="3:12" x14ac:dyDescent="0.25">
      <c r="C58">
        <v>3.14</v>
      </c>
      <c r="D58">
        <f>3.17+0.5</f>
        <v>3.67</v>
      </c>
      <c r="E58">
        <f t="shared" si="5"/>
        <v>11.5238</v>
      </c>
      <c r="F58">
        <f t="shared" si="6"/>
        <v>124.04218319999998</v>
      </c>
      <c r="G58">
        <v>3.28084</v>
      </c>
      <c r="I58" s="13">
        <f t="shared" si="7"/>
        <v>10.301837600000001</v>
      </c>
      <c r="J58" s="13">
        <f t="shared" si="8"/>
        <v>12.040682799999999</v>
      </c>
      <c r="K58" s="13">
        <f t="shared" si="9"/>
        <v>124.04115879871328</v>
      </c>
      <c r="L58" t="s">
        <v>38</v>
      </c>
    </row>
    <row r="59" spans="3:12" x14ac:dyDescent="0.25">
      <c r="C59">
        <v>1.27</v>
      </c>
      <c r="D59">
        <v>0.6</v>
      </c>
      <c r="E59">
        <f t="shared" si="5"/>
        <v>0.76200000000000001</v>
      </c>
      <c r="F59">
        <f t="shared" si="6"/>
        <v>8.2021680000000003</v>
      </c>
      <c r="G59">
        <v>3.28084</v>
      </c>
      <c r="I59" s="13">
        <f t="shared" si="7"/>
        <v>4.1666667999999998</v>
      </c>
      <c r="J59" s="13">
        <f t="shared" si="8"/>
        <v>1.9685039999999998</v>
      </c>
      <c r="K59" s="13">
        <f t="shared" si="9"/>
        <v>8.2021002624671979</v>
      </c>
      <c r="L59" t="s">
        <v>35</v>
      </c>
    </row>
    <row r="60" spans="3:12" x14ac:dyDescent="0.25">
      <c r="C60">
        <v>2.35</v>
      </c>
      <c r="D60">
        <v>1.36</v>
      </c>
      <c r="E60">
        <f t="shared" si="5"/>
        <v>3.1960000000000002</v>
      </c>
      <c r="F60">
        <f t="shared" si="6"/>
        <v>34.401744000000001</v>
      </c>
      <c r="G60">
        <v>3.28084</v>
      </c>
      <c r="I60" s="13">
        <f t="shared" si="7"/>
        <v>7.7099739999999999</v>
      </c>
      <c r="J60" s="13">
        <f t="shared" si="8"/>
        <v>4.4619423999999999</v>
      </c>
      <c r="K60" s="13">
        <f t="shared" si="9"/>
        <v>34.401459893497595</v>
      </c>
      <c r="L60" t="s">
        <v>37</v>
      </c>
    </row>
    <row r="61" spans="3:12" x14ac:dyDescent="0.25">
      <c r="C61">
        <v>1.78</v>
      </c>
      <c r="D61">
        <v>0.88</v>
      </c>
      <c r="E61">
        <f t="shared" si="5"/>
        <v>1.5664</v>
      </c>
      <c r="F61">
        <f t="shared" si="6"/>
        <v>16.860729599999999</v>
      </c>
      <c r="G61">
        <v>3.28084</v>
      </c>
      <c r="I61" s="13">
        <f t="shared" si="7"/>
        <v>5.8398952</v>
      </c>
      <c r="J61" s="13">
        <f t="shared" si="8"/>
        <v>2.8871392</v>
      </c>
      <c r="K61" s="13">
        <f t="shared" si="9"/>
        <v>16.860590355811841</v>
      </c>
      <c r="L61" t="s">
        <v>35</v>
      </c>
    </row>
    <row r="62" spans="3:12" x14ac:dyDescent="0.25">
      <c r="C62">
        <v>3.67</v>
      </c>
      <c r="D62">
        <v>3.08</v>
      </c>
      <c r="E62">
        <f t="shared" si="5"/>
        <v>11.303599999999999</v>
      </c>
      <c r="F62">
        <f t="shared" si="6"/>
        <v>121.67195039999999</v>
      </c>
      <c r="G62">
        <v>3.28084</v>
      </c>
      <c r="I62" s="13">
        <f t="shared" si="7"/>
        <v>12.040682799999999</v>
      </c>
      <c r="J62" s="13">
        <f t="shared" si="8"/>
        <v>10.1049872</v>
      </c>
      <c r="K62" s="13">
        <f t="shared" si="9"/>
        <v>121.67094557326016</v>
      </c>
      <c r="L62" t="s">
        <v>38</v>
      </c>
    </row>
    <row r="63" spans="3:12" x14ac:dyDescent="0.25">
      <c r="C63">
        <v>1.9</v>
      </c>
      <c r="D63">
        <v>0.6</v>
      </c>
      <c r="E63">
        <f t="shared" si="5"/>
        <v>1.1399999999999999</v>
      </c>
      <c r="F63">
        <f t="shared" si="6"/>
        <v>12.270959999999999</v>
      </c>
      <c r="G63">
        <v>3.28084</v>
      </c>
      <c r="I63" s="13">
        <f t="shared" si="7"/>
        <v>6.2335959999999995</v>
      </c>
      <c r="J63" s="13">
        <f t="shared" si="8"/>
        <v>1.9685039999999998</v>
      </c>
      <c r="K63" s="13">
        <f t="shared" si="9"/>
        <v>12.270858660383999</v>
      </c>
      <c r="L63" t="s">
        <v>35</v>
      </c>
    </row>
    <row r="64" spans="3:12" x14ac:dyDescent="0.25">
      <c r="C64">
        <v>2.06</v>
      </c>
      <c r="D64">
        <v>1.38</v>
      </c>
      <c r="E64">
        <f t="shared" si="5"/>
        <v>2.8428</v>
      </c>
      <c r="F64">
        <f t="shared" si="6"/>
        <v>30.599899199999999</v>
      </c>
      <c r="G64">
        <v>3.28084</v>
      </c>
      <c r="I64" s="13">
        <f t="shared" si="7"/>
        <v>6.7585303999999997</v>
      </c>
      <c r="J64" s="13">
        <f t="shared" si="8"/>
        <v>4.5275591999999998</v>
      </c>
      <c r="K64" s="13">
        <f t="shared" si="9"/>
        <v>30.599646490999678</v>
      </c>
      <c r="L64" t="s">
        <v>37</v>
      </c>
    </row>
    <row r="65" spans="3:12" x14ac:dyDescent="0.25">
      <c r="C65">
        <v>4.7</v>
      </c>
      <c r="D65">
        <v>0.88</v>
      </c>
      <c r="E65">
        <f t="shared" si="5"/>
        <v>4.1360000000000001</v>
      </c>
      <c r="F65">
        <f t="shared" si="6"/>
        <v>44.519903999999997</v>
      </c>
      <c r="G65">
        <v>3.28084</v>
      </c>
      <c r="I65" s="13">
        <f t="shared" si="7"/>
        <v>15.419948</v>
      </c>
      <c r="J65" s="13">
        <f t="shared" si="8"/>
        <v>2.8871392</v>
      </c>
      <c r="K65" s="13">
        <f t="shared" si="9"/>
        <v>44.519536332761596</v>
      </c>
      <c r="L65" t="s">
        <v>35</v>
      </c>
    </row>
    <row r="66" spans="3:12" x14ac:dyDescent="0.25">
      <c r="C66">
        <v>0.76</v>
      </c>
      <c r="D66">
        <v>1.32</v>
      </c>
      <c r="E66">
        <f t="shared" si="5"/>
        <v>1.0032000000000001</v>
      </c>
      <c r="F66">
        <f t="shared" si="6"/>
        <v>10.7984448</v>
      </c>
      <c r="G66">
        <v>3.28084</v>
      </c>
      <c r="I66" s="13">
        <f t="shared" si="7"/>
        <v>2.4934384000000001</v>
      </c>
      <c r="J66" s="13">
        <f t="shared" si="8"/>
        <v>4.3307088</v>
      </c>
      <c r="K66" s="13">
        <f t="shared" si="9"/>
        <v>10.798355621137921</v>
      </c>
      <c r="L66" t="s">
        <v>35</v>
      </c>
    </row>
    <row r="67" spans="3:12" x14ac:dyDescent="0.25">
      <c r="E67">
        <f>SUM(E52:E66)</f>
        <v>91.311199999999999</v>
      </c>
      <c r="F67">
        <f t="shared" si="6"/>
        <v>982.87375679999991</v>
      </c>
      <c r="G67">
        <v>3.28084</v>
      </c>
      <c r="I67" s="13"/>
      <c r="J67" s="13"/>
      <c r="K67" s="13">
        <f>SUM(K52:K66)</f>
        <v>982.86563974566275</v>
      </c>
    </row>
    <row r="68" spans="3:12" x14ac:dyDescent="0.25">
      <c r="I68" s="13"/>
      <c r="J68" s="13"/>
      <c r="K68" s="13"/>
    </row>
    <row r="69" spans="3:12" x14ac:dyDescent="0.25">
      <c r="I69" s="13"/>
      <c r="J69" s="13"/>
      <c r="K69" s="13"/>
    </row>
    <row r="70" spans="3:12" x14ac:dyDescent="0.25">
      <c r="C70">
        <v>0.9</v>
      </c>
      <c r="D70">
        <v>1.48</v>
      </c>
      <c r="E70">
        <f>D70*C70</f>
        <v>1.3320000000000001</v>
      </c>
      <c r="F70">
        <f t="shared" si="6"/>
        <v>14.337648</v>
      </c>
      <c r="G70">
        <v>3.28084</v>
      </c>
      <c r="I70" s="13">
        <f t="shared" si="7"/>
        <v>2.9527559999999999</v>
      </c>
      <c r="J70" s="13">
        <f t="shared" si="8"/>
        <v>4.8556432000000003</v>
      </c>
      <c r="K70" s="13">
        <f>J70*I70</f>
        <v>14.3375295926592</v>
      </c>
      <c r="L70" t="s">
        <v>40</v>
      </c>
    </row>
    <row r="71" spans="3:12" x14ac:dyDescent="0.25">
      <c r="I71" s="13"/>
      <c r="J71" s="13"/>
      <c r="K71" s="13"/>
    </row>
    <row r="72" spans="3:12" x14ac:dyDescent="0.25">
      <c r="E72">
        <f>E67+E70</f>
        <v>92.643199999999993</v>
      </c>
      <c r="F72">
        <f t="shared" si="6"/>
        <v>997.21140479999985</v>
      </c>
      <c r="G72">
        <v>3.28084</v>
      </c>
      <c r="K72">
        <v>983</v>
      </c>
    </row>
    <row r="73" spans="3:12" x14ac:dyDescent="0.25">
      <c r="K73">
        <v>14</v>
      </c>
    </row>
    <row r="74" spans="3:12" x14ac:dyDescent="0.25">
      <c r="K74">
        <f>SUM(K72:K73)</f>
        <v>997</v>
      </c>
    </row>
    <row r="81" spans="6:9" x14ac:dyDescent="0.25">
      <c r="I81" s="15"/>
    </row>
    <row r="82" spans="6:9" x14ac:dyDescent="0.25">
      <c r="F82" t="s">
        <v>42</v>
      </c>
      <c r="G82" t="s">
        <v>43</v>
      </c>
      <c r="H82" t="s">
        <v>44</v>
      </c>
      <c r="I82" s="15" t="s">
        <v>45</v>
      </c>
    </row>
    <row r="83" spans="6:9" ht="90" x14ac:dyDescent="0.25">
      <c r="F83">
        <v>4</v>
      </c>
      <c r="H83" s="14"/>
      <c r="I83" s="14" t="s">
        <v>41</v>
      </c>
    </row>
    <row r="84" spans="6:9" x14ac:dyDescent="0.25">
      <c r="F84">
        <v>5</v>
      </c>
      <c r="G84">
        <v>27</v>
      </c>
      <c r="H84" s="14"/>
      <c r="I84" t="s">
        <v>46</v>
      </c>
    </row>
    <row r="85" spans="6:9" ht="30" x14ac:dyDescent="0.25">
      <c r="F85">
        <v>6</v>
      </c>
      <c r="G85" t="s">
        <v>47</v>
      </c>
      <c r="H85" s="14"/>
      <c r="I85" s="14" t="s">
        <v>52</v>
      </c>
    </row>
    <row r="86" spans="6:9" ht="30" x14ac:dyDescent="0.25">
      <c r="F86">
        <v>9</v>
      </c>
      <c r="G86">
        <v>19</v>
      </c>
      <c r="H86" s="14" t="s">
        <v>48</v>
      </c>
      <c r="I86" t="s">
        <v>49</v>
      </c>
    </row>
    <row r="87" spans="6:9" ht="30" x14ac:dyDescent="0.25">
      <c r="F87">
        <v>9</v>
      </c>
      <c r="G87">
        <v>20</v>
      </c>
      <c r="H87" s="14" t="s">
        <v>50</v>
      </c>
      <c r="I87" t="s">
        <v>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2024-09-20T09:32:43Z</dcterms:modified>
</cp:coreProperties>
</file>