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Vyoma Mehul Damani\"/>
    </mc:Choice>
  </mc:AlternateContent>
  <xr:revisionPtr revIDLastSave="0" documentId="13_ncr:1_{42716290-BA5F-4B83-B3DB-9FE369B6F47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3" i="4" l="1"/>
  <c r="Z6" i="4" l="1"/>
  <c r="Y6" i="4"/>
  <c r="H23" i="4" l="1"/>
  <c r="X6" i="4"/>
  <c r="W6" i="4"/>
  <c r="X9" i="4"/>
  <c r="W9" i="4"/>
  <c r="I28" i="4"/>
  <c r="U9" i="4" l="1"/>
  <c r="V9" i="4" s="1"/>
  <c r="V7" i="4"/>
  <c r="V8" i="4"/>
  <c r="V10" i="4"/>
  <c r="V11" i="4"/>
  <c r="V12" i="4"/>
  <c r="V13" i="4"/>
  <c r="V14" i="4"/>
  <c r="U8" i="4"/>
  <c r="V6" i="4"/>
  <c r="U6" i="4"/>
  <c r="H21" i="4" l="1"/>
  <c r="H31" i="4"/>
  <c r="J19" i="4"/>
  <c r="I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<sst xmlns="http://schemas.openxmlformats.org/spreadsheetml/2006/main" count="32" uniqueCount="29">
  <si>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</si>
  <si>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</si>
  <si>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</si>
  <si>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</si>
  <si>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</si>
  <si>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</si>
  <si>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</si>
  <si>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</si>
  <si>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</si>
  <si>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</si>
  <si>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</si>
  <si>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</si>
  <si>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</si>
  <si>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1203, 12th Floor, Wing - B, Sai Shankar , M G Road, Village - Ghatkopar, Ghatkopar East, </t>
  </si>
  <si>
    <t>rera ca</t>
  </si>
  <si>
    <t>1 car parking</t>
  </si>
  <si>
    <t>bua</t>
  </si>
  <si>
    <t>fmv</t>
  </si>
  <si>
    <t>rate on ca</t>
  </si>
  <si>
    <t>agreement - 08.09.24</t>
  </si>
  <si>
    <t>av</t>
  </si>
  <si>
    <t>sd</t>
  </si>
  <si>
    <t>rd</t>
  </si>
  <si>
    <t>14.08.24</t>
  </si>
  <si>
    <t>28.08.24</t>
  </si>
  <si>
    <t>13.02.24</t>
  </si>
  <si>
    <t>10.05.24</t>
  </si>
  <si>
    <t>35000 on ca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</si>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</sst>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CCE5C3-A5C2-4E8F-82F0-306240AFB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7B340-1D54-4E25-8E81-E0D18F3B2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672CA-CB31-46EB-A2F1-6DBFF37B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48</xdr:row>
      <xdr:rowOff>58361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355889-A5D1-489E-8822-71B278017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9AC18-AFA5-49CF-BE49-0FCE3337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E28D43-C798-44DB-BDE2-CDE41903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4D99C-D478-4571-863E-ACC2BB88B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A6CC2-9F8A-4ACA-8376-B5FEFFE39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"/>
  <sheetViews>
    <sheetView tabSelected="1" zoomScaleNormal="100" workbookViewId="0">
      <selection activeCell="W6" sqref="W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3" max="23" width="13.42578125" bestFit="1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6" x14ac:dyDescent="0.25">
      <c r="A2" s="4">
        <f t="shared" ref="A2:A15" si="0">N2</f>
        <v>0</v>
      </c>
      <c r="B2" s="4">
        <f t="shared" ref="B2:B15" si="1">Q2</f>
        <v>991</v>
      </c>
      <c r="C2" s="4">
        <f>B2*1.2</f>
        <v>1189.2</v>
      </c>
      <c r="D2" s="4">
        <f t="shared" ref="D2:D13" si="2">C2*1.2</f>
        <v>1427.04</v>
      </c>
      <c r="E2" s="5">
        <f t="shared" ref="E2:E13" si="3">R2</f>
        <v>34600000</v>
      </c>
      <c r="F2" s="10">
        <f t="shared" ref="F2:F13" si="4">ROUND((E2/B2),0)</f>
        <v>34914</v>
      </c>
      <c r="G2" s="10">
        <f t="shared" ref="G2:G13" si="5">ROUND((E2/C2),0)</f>
        <v>29095</v>
      </c>
      <c r="H2" s="10">
        <f t="shared" ref="H2:H13" si="6">ROUND((E2/D2),0)</f>
        <v>24246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991</v>
      </c>
      <c r="R2" s="2">
        <v>34600000</v>
      </c>
      <c r="S2" s="8"/>
      <c r="T2" s="8"/>
    </row>
    <row r="3" spans="1:26" x14ac:dyDescent="0.25">
      <c r="A3" s="4">
        <f t="shared" si="0"/>
        <v>0</v>
      </c>
      <c r="B3" s="4">
        <f t="shared" si="1"/>
        <v>725</v>
      </c>
      <c r="C3" s="4">
        <f t="shared" ref="C3:C15" si="9">B3*1.2</f>
        <v>870</v>
      </c>
      <c r="D3" s="4">
        <f t="shared" si="2"/>
        <v>1044</v>
      </c>
      <c r="E3" s="5">
        <f t="shared" si="3"/>
        <v>25300000</v>
      </c>
      <c r="F3" s="10">
        <f t="shared" si="4"/>
        <v>34897</v>
      </c>
      <c r="G3" s="10">
        <f t="shared" si="5"/>
        <v>29080</v>
      </c>
      <c r="H3" s="10">
        <f t="shared" si="6"/>
        <v>24234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725</v>
      </c>
      <c r="R3" s="2">
        <v>25300000</v>
      </c>
      <c r="S3" s="8"/>
      <c r="T3" s="8"/>
    </row>
    <row r="4" spans="1:26" x14ac:dyDescent="0.25">
      <c r="A4" s="4">
        <f t="shared" si="0"/>
        <v>0</v>
      </c>
      <c r="B4" s="4">
        <f t="shared" si="1"/>
        <v>1147</v>
      </c>
      <c r="C4" s="4">
        <f t="shared" si="9"/>
        <v>1376.3999999999999</v>
      </c>
      <c r="D4" s="4">
        <f t="shared" si="2"/>
        <v>1651.6799999999998</v>
      </c>
      <c r="E4" s="15">
        <f t="shared" si="3"/>
        <v>47300000</v>
      </c>
      <c r="F4" s="16">
        <f t="shared" si="4"/>
        <v>41238</v>
      </c>
      <c r="G4" s="10">
        <f t="shared" si="5"/>
        <v>34365</v>
      </c>
      <c r="H4" s="10">
        <f t="shared" si="6"/>
        <v>28638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1147</v>
      </c>
      <c r="R4" s="2">
        <v>47300000</v>
      </c>
      <c r="S4" s="8"/>
      <c r="T4" s="8"/>
    </row>
    <row r="5" spans="1:26" x14ac:dyDescent="0.25">
      <c r="A5" s="4">
        <f t="shared" si="0"/>
        <v>0</v>
      </c>
      <c r="B5" s="4">
        <f t="shared" si="1"/>
        <v>1177</v>
      </c>
      <c r="C5" s="4">
        <f t="shared" si="9"/>
        <v>1412.3999999999999</v>
      </c>
      <c r="D5" s="4">
        <f t="shared" si="2"/>
        <v>1694.8799999999999</v>
      </c>
      <c r="E5" s="15">
        <f t="shared" si="3"/>
        <v>46100000</v>
      </c>
      <c r="F5" s="16">
        <f t="shared" si="4"/>
        <v>39167</v>
      </c>
      <c r="G5" s="10">
        <f t="shared" si="5"/>
        <v>32639</v>
      </c>
      <c r="H5" s="10">
        <f t="shared" si="6"/>
        <v>27200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1177</v>
      </c>
      <c r="R5" s="2">
        <v>46100000</v>
      </c>
      <c r="S5" s="8"/>
      <c r="T5" s="8"/>
    </row>
    <row r="6" spans="1:26" x14ac:dyDescent="0.25">
      <c r="A6" s="4">
        <f t="shared" si="0"/>
        <v>0</v>
      </c>
      <c r="B6" s="4">
        <f t="shared" si="1"/>
        <v>743</v>
      </c>
      <c r="C6" s="4">
        <f t="shared" si="9"/>
        <v>891.6</v>
      </c>
      <c r="D6" s="4">
        <f t="shared" si="2"/>
        <v>1069.92</v>
      </c>
      <c r="E6" s="15">
        <f t="shared" si="3"/>
        <v>20000000</v>
      </c>
      <c r="F6" s="16">
        <f t="shared" si="4"/>
        <v>26918</v>
      </c>
      <c r="G6" s="10">
        <f t="shared" si="5"/>
        <v>22432</v>
      </c>
      <c r="H6" s="10">
        <f t="shared" si="6"/>
        <v>18693</v>
      </c>
      <c r="I6" s="4" t="e">
        <f>#REF!</f>
        <v>#REF!</v>
      </c>
      <c r="J6" s="4">
        <f t="shared" si="7"/>
        <v>9</v>
      </c>
      <c r="O6">
        <v>0</v>
      </c>
      <c r="P6">
        <f t="shared" si="8"/>
        <v>0</v>
      </c>
      <c r="Q6">
        <v>743</v>
      </c>
      <c r="R6" s="2">
        <v>20000000</v>
      </c>
      <c r="S6" s="8">
        <v>9</v>
      </c>
      <c r="T6" s="8" t="s">
        <v>23</v>
      </c>
      <c r="U6">
        <f>82.86*10.764</f>
        <v>891.90503999999999</v>
      </c>
      <c r="V6">
        <f>U6/Q6</f>
        <v>1.2004105518169583</v>
      </c>
      <c r="W6" s="2">
        <f>R6+1200000+30000</f>
        <v>21230000</v>
      </c>
      <c r="X6">
        <f>W6/Q6</f>
        <v>28573.351278600268</v>
      </c>
      <c r="Y6">
        <f>F6*1.2</f>
        <v>32301.599999999999</v>
      </c>
      <c r="Z6">
        <f>X6*1.15</f>
        <v>32859.353970390308</v>
      </c>
    </row>
    <row r="7" spans="1:26" x14ac:dyDescent="0.25">
      <c r="A7" s="4">
        <f t="shared" si="0"/>
        <v>0</v>
      </c>
      <c r="B7" s="4">
        <f t="shared" si="1"/>
        <v>738</v>
      </c>
      <c r="C7" s="4">
        <f t="shared" si="9"/>
        <v>885.6</v>
      </c>
      <c r="D7" s="4">
        <f t="shared" si="2"/>
        <v>1062.72</v>
      </c>
      <c r="E7" s="15">
        <f t="shared" si="3"/>
        <v>18450000</v>
      </c>
      <c r="F7" s="10">
        <f t="shared" si="4"/>
        <v>25000</v>
      </c>
      <c r="G7" s="10">
        <f t="shared" si="5"/>
        <v>20833</v>
      </c>
      <c r="H7" s="10">
        <f t="shared" si="6"/>
        <v>17361</v>
      </c>
      <c r="I7" s="4" t="e">
        <f>#REF!</f>
        <v>#REF!</v>
      </c>
      <c r="J7" s="4">
        <f t="shared" si="7"/>
        <v>15</v>
      </c>
      <c r="O7">
        <v>0</v>
      </c>
      <c r="P7">
        <f t="shared" si="8"/>
        <v>0</v>
      </c>
      <c r="Q7">
        <v>738</v>
      </c>
      <c r="R7" s="2">
        <v>18450000</v>
      </c>
      <c r="S7" s="8">
        <v>15</v>
      </c>
      <c r="T7" s="8" t="s">
        <v>24</v>
      </c>
      <c r="V7">
        <f t="shared" ref="V7:V14" si="10">U7/Q7</f>
        <v>0</v>
      </c>
    </row>
    <row r="8" spans="1:26" x14ac:dyDescent="0.25">
      <c r="A8" s="4">
        <f t="shared" si="0"/>
        <v>0</v>
      </c>
      <c r="B8" s="4">
        <f t="shared" si="1"/>
        <v>1177</v>
      </c>
      <c r="C8" s="4">
        <f t="shared" si="9"/>
        <v>1412.3999999999999</v>
      </c>
      <c r="D8" s="4">
        <f t="shared" si="2"/>
        <v>1694.8799999999999</v>
      </c>
      <c r="E8" s="15">
        <f t="shared" si="3"/>
        <v>23540000</v>
      </c>
      <c r="F8" s="10">
        <f t="shared" si="4"/>
        <v>20000</v>
      </c>
      <c r="G8" s="10">
        <f t="shared" si="5"/>
        <v>16667</v>
      </c>
      <c r="H8" s="10">
        <f t="shared" si="6"/>
        <v>13889</v>
      </c>
      <c r="I8" s="4" t="e">
        <f>#REF!</f>
        <v>#REF!</v>
      </c>
      <c r="J8" s="4">
        <f t="shared" si="7"/>
        <v>14</v>
      </c>
      <c r="O8">
        <v>0</v>
      </c>
      <c r="P8">
        <f t="shared" si="8"/>
        <v>0</v>
      </c>
      <c r="Q8">
        <v>1177</v>
      </c>
      <c r="R8" s="2">
        <v>23540000</v>
      </c>
      <c r="S8" s="8">
        <v>14</v>
      </c>
      <c r="T8" s="8" t="s">
        <v>25</v>
      </c>
      <c r="U8">
        <f>120.32*10.764</f>
        <v>1295.1244799999999</v>
      </c>
      <c r="V8">
        <f t="shared" si="10"/>
        <v>1.1003606457094308</v>
      </c>
    </row>
    <row r="9" spans="1:26" x14ac:dyDescent="0.25">
      <c r="A9" s="4">
        <f t="shared" si="0"/>
        <v>0</v>
      </c>
      <c r="B9" s="4">
        <f t="shared" si="1"/>
        <v>1177</v>
      </c>
      <c r="C9" s="4">
        <f t="shared" si="9"/>
        <v>1412.3999999999999</v>
      </c>
      <c r="D9" s="4">
        <f t="shared" si="2"/>
        <v>1694.8799999999999</v>
      </c>
      <c r="E9" s="15">
        <f t="shared" si="3"/>
        <v>29425000</v>
      </c>
      <c r="F9" s="10">
        <f t="shared" si="4"/>
        <v>25000</v>
      </c>
      <c r="G9" s="10">
        <f t="shared" si="5"/>
        <v>20833</v>
      </c>
      <c r="H9" s="10">
        <f t="shared" si="6"/>
        <v>17361</v>
      </c>
      <c r="I9" s="4" t="e">
        <f>#REF!</f>
        <v>#REF!</v>
      </c>
      <c r="J9" s="4">
        <f t="shared" si="7"/>
        <v>11</v>
      </c>
      <c r="O9">
        <v>0</v>
      </c>
      <c r="P9">
        <f t="shared" si="8"/>
        <v>0</v>
      </c>
      <c r="Q9">
        <v>1177</v>
      </c>
      <c r="R9" s="2">
        <v>29425000</v>
      </c>
      <c r="S9" s="8">
        <v>11</v>
      </c>
      <c r="T9" s="8" t="s">
        <v>26</v>
      </c>
      <c r="U9">
        <f>120.32*10.764</f>
        <v>1295.1244799999999</v>
      </c>
      <c r="V9">
        <f t="shared" si="10"/>
        <v>1.1003606457094308</v>
      </c>
      <c r="W9" s="2">
        <f>R9+1765500+30000</f>
        <v>31220500</v>
      </c>
      <c r="X9">
        <f>W9/Q9</f>
        <v>26525.488530161427</v>
      </c>
    </row>
    <row r="10" spans="1:26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1">P10/1.2</f>
        <v>0</v>
      </c>
      <c r="R10" s="2">
        <v>0</v>
      </c>
      <c r="S10" s="8"/>
      <c r="T10" s="8"/>
      <c r="V10" t="e">
        <f t="shared" si="10"/>
        <v>#DIV/0!</v>
      </c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  <c r="V11" t="e">
        <f t="shared" si="10"/>
        <v>#DIV/0!</v>
      </c>
    </row>
    <row r="12" spans="1:26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  <c r="V12" t="e">
        <f t="shared" si="10"/>
        <v>#DIV/0!</v>
      </c>
    </row>
    <row r="13" spans="1:26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V13" t="e">
        <f t="shared" si="10"/>
        <v>#DIV/0!</v>
      </c>
    </row>
    <row r="14" spans="1:26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V14" t="e">
        <f t="shared" si="10"/>
        <v>#DIV/0!</v>
      </c>
    </row>
    <row r="15" spans="1:26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1178</v>
      </c>
      <c r="I18" t="s">
        <v>15</v>
      </c>
    </row>
    <row r="19" spans="7:24" x14ac:dyDescent="0.25">
      <c r="G19" t="s">
        <v>16</v>
      </c>
      <c r="H19">
        <v>1296</v>
      </c>
      <c r="I19">
        <f>120.43*10.764</f>
        <v>1296.30852</v>
      </c>
      <c r="J19">
        <f>I19/H18</f>
        <v>1.1004316808149406</v>
      </c>
    </row>
    <row r="20" spans="7:24" x14ac:dyDescent="0.25">
      <c r="G20" t="s">
        <v>18</v>
      </c>
      <c r="H20">
        <v>33500</v>
      </c>
    </row>
    <row r="21" spans="7:24" x14ac:dyDescent="0.25">
      <c r="G21" t="s">
        <v>17</v>
      </c>
      <c r="H21">
        <f>H20*H18</f>
        <v>39463000</v>
      </c>
    </row>
    <row r="22" spans="7:24" x14ac:dyDescent="0.25">
      <c r="G22" s="6" t="s">
        <v>28</v>
      </c>
      <c r="H22" s="6">
        <v>1000000</v>
      </c>
    </row>
    <row r="23" spans="7:24" x14ac:dyDescent="0.25">
      <c r="H23">
        <f>H22+H21</f>
        <v>40463000</v>
      </c>
      <c r="I23">
        <f>H23/1178</f>
        <v>34348.896434634975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39785000</v>
      </c>
      <c r="I28">
        <f>H28/1178</f>
        <v>33773.344651952459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2378100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SUM(H28:H30)</f>
        <v>42193100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="115" zoomScaleNormal="11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2024-09-18T12:15:22Z</dcterms:modified>
</cp:coreProperties>
</file>