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Private\Vinod Narhari Varne\"/>
    </mc:Choice>
  </mc:AlternateContent>
  <xr:revisionPtr revIDLastSave="0" documentId="13_ncr:1_{E29C5F62-A37B-4041-8BB0-D1A0999E54B6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2" i="4" l="1"/>
  <c r="P8" i="4"/>
  <c r="C3" i="4"/>
  <c r="C4" i="4"/>
  <c r="C5" i="4"/>
  <c r="C6" i="4"/>
  <c r="C7" i="4"/>
  <c r="C9" i="4"/>
  <c r="C10" i="4"/>
  <c r="C11" i="4"/>
  <c r="C12" i="4"/>
  <c r="C13" i="4"/>
  <c r="C14" i="4"/>
  <c r="C15" i="4"/>
  <c r="C2" i="4"/>
  <c r="Q6" i="4"/>
  <c r="V7" i="4"/>
  <c r="U7" i="4"/>
  <c r="Q7" i="4"/>
  <c r="P6" i="4"/>
  <c r="J29" i="4"/>
  <c r="J20" i="4"/>
  <c r="I19" i="4"/>
  <c r="I20" i="4"/>
  <c r="I32" i="4"/>
  <c r="Q12" i="4" l="1"/>
  <c r="P12" i="4"/>
  <c r="P11" i="4"/>
  <c r="Q11" i="4" s="1"/>
  <c r="Q10" i="4"/>
  <c r="P10" i="4"/>
  <c r="P9" i="4"/>
  <c r="Q9" i="4" s="1"/>
  <c r="Q8" i="4"/>
  <c r="P7" i="4"/>
  <c r="P5" i="4"/>
  <c r="P4" i="4"/>
  <c r="P3" i="4"/>
  <c r="P2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A10" i="4"/>
  <c r="B9" i="4"/>
  <c r="A9" i="4"/>
  <c r="B8" i="4"/>
  <c r="C8" i="4" s="1"/>
  <c r="A8" i="4"/>
  <c r="A7" i="4"/>
  <c r="B6" i="4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<sst xmlns="http://schemas.openxmlformats.org/spreadsheetml/2006/main" count="140" uniqueCount="25">
  <si>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</si>
  <si>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</si>
  <si>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</si>
  <si>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</si>
  <si>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</si>
  <si>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</si>
  <si>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</si>
  <si>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</si>
  <si>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</si>
  <si>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</si>
  <si>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</si>
  <si>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</si>
  <si>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</si>
  <si>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agreement  - 12.08.2016</t>
  </si>
  <si>
    <t>av</t>
  </si>
  <si>
    <t>sd</t>
  </si>
  <si>
    <t>rd</t>
  </si>
  <si>
    <t>bua</t>
  </si>
  <si>
    <t>fmv</t>
  </si>
  <si>
    <t>ca</t>
  </si>
  <si>
    <t xml:space="preserve"> Flat No. 2101, 21st Floor, Wing - A, Suntake City Avanue , Naharsing Estate, Rammandir Road, Village - Goregaon, Goregaon East,</t>
  </si>
  <si>
    <t>rate on ca</t>
  </si>
  <si>
    <t>04.06.24</t>
  </si>
  <si>
    <t>27.012.23</t>
  </si>
  <si>
    <t>23.03.23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</si>
</sst>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391771</xdr:colOff>
      <xdr:row>47</xdr:row>
      <xdr:rowOff>125028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4D6A1C-65E9-4309-B1FD-9A48B6C95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26171" cy="86213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401297</xdr:colOff>
      <xdr:row>51</xdr:row>
      <xdr:rowOff>48828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FF27E3-02BC-474E-8D9F-F8CBB6A42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35697" cy="86213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115507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154B3C-A319-4DA2-A845-79A8D873B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49907" cy="8640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48</xdr:row>
      <xdr:rowOff>58361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EBBAF0-8F74-4679-A13A-43F161CC7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8678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409575</xdr:colOff>
      <xdr:row>49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DB6B4E-B860-4CA3-B516-8FE9397AF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87975" cy="8143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47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C5F0EA-DC07-4B57-80A2-3F58F0A7E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90011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ED3BDC-F5DB-48D0-B24E-6F8E65D62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15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9"/>
  <sheetViews>
    <sheetView tabSelected="1" zoomScaleNormal="100" workbookViewId="0">
      <selection activeCell="H23" sqref="H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1088</v>
      </c>
      <c r="C2" s="4">
        <f>B2*1.1</f>
        <v>1196.8000000000002</v>
      </c>
      <c r="D2" s="4">
        <f t="shared" ref="D2:D13" si="2">C2*1.2</f>
        <v>1436.16</v>
      </c>
      <c r="E2" s="5">
        <f t="shared" ref="E2:E13" si="3">R2</f>
        <v>35400000</v>
      </c>
      <c r="F2" s="10">
        <f t="shared" ref="F2:F13" si="4">ROUND((E2/B2),0)</f>
        <v>32537</v>
      </c>
      <c r="G2" s="10">
        <f t="shared" ref="G2:G13" si="5">ROUND((E2/C2),0)</f>
        <v>29579</v>
      </c>
      <c r="H2" s="10">
        <f t="shared" ref="H2:H13" si="6">ROUND((E2/D2),0)</f>
        <v>24649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1088</v>
      </c>
      <c r="R2" s="2">
        <v>35400000</v>
      </c>
      <c r="S2" s="8"/>
      <c r="T2" s="8"/>
    </row>
    <row r="3" spans="1:22" x14ac:dyDescent="0.25">
      <c r="A3" s="4">
        <f t="shared" si="0"/>
        <v>0</v>
      </c>
      <c r="B3" s="4">
        <f t="shared" si="1"/>
        <v>1088</v>
      </c>
      <c r="C3" s="4">
        <f t="shared" ref="C3:C15" si="9">B3*1.1</f>
        <v>1196.8000000000002</v>
      </c>
      <c r="D3" s="4">
        <f t="shared" si="2"/>
        <v>1436.16</v>
      </c>
      <c r="E3" s="5">
        <f t="shared" si="3"/>
        <v>31000000</v>
      </c>
      <c r="F3" s="15">
        <f t="shared" si="4"/>
        <v>28493</v>
      </c>
      <c r="G3" s="10">
        <f t="shared" si="5"/>
        <v>25902</v>
      </c>
      <c r="H3" s="10">
        <f t="shared" si="6"/>
        <v>21585</v>
      </c>
      <c r="I3" s="4" t="e">
        <f>#REF!</f>
        <v>#REF!</v>
      </c>
      <c r="J3" s="4">
        <f t="shared" si="7"/>
        <v>23</v>
      </c>
      <c r="O3">
        <v>0</v>
      </c>
      <c r="P3">
        <f t="shared" si="8"/>
        <v>0</v>
      </c>
      <c r="Q3">
        <v>1088</v>
      </c>
      <c r="R3" s="2">
        <v>31000000</v>
      </c>
      <c r="S3" s="8">
        <v>23</v>
      </c>
      <c r="T3" s="8"/>
    </row>
    <row r="4" spans="1:22" x14ac:dyDescent="0.25">
      <c r="A4" s="4">
        <f t="shared" si="0"/>
        <v>0</v>
      </c>
      <c r="B4" s="4">
        <f t="shared" si="1"/>
        <v>1088</v>
      </c>
      <c r="C4" s="4">
        <f t="shared" si="9"/>
        <v>1196.8000000000002</v>
      </c>
      <c r="D4" s="4">
        <f t="shared" si="2"/>
        <v>1436.16</v>
      </c>
      <c r="E4" s="5">
        <f t="shared" si="3"/>
        <v>31500000</v>
      </c>
      <c r="F4" s="10">
        <f t="shared" si="4"/>
        <v>28952</v>
      </c>
      <c r="G4" s="10">
        <f t="shared" si="5"/>
        <v>26320</v>
      </c>
      <c r="H4" s="10">
        <f t="shared" si="6"/>
        <v>21933</v>
      </c>
      <c r="I4" s="4" t="e">
        <f>#REF!</f>
        <v>#REF!</v>
      </c>
      <c r="J4" s="4">
        <f t="shared" si="7"/>
        <v>8</v>
      </c>
      <c r="O4">
        <v>0</v>
      </c>
      <c r="P4">
        <f t="shared" si="8"/>
        <v>0</v>
      </c>
      <c r="Q4">
        <v>1088</v>
      </c>
      <c r="R4" s="2">
        <v>31500000</v>
      </c>
      <c r="S4" s="8">
        <v>8</v>
      </c>
      <c r="T4" s="8"/>
    </row>
    <row r="5" spans="1:22" x14ac:dyDescent="0.25">
      <c r="A5" s="4">
        <f t="shared" si="0"/>
        <v>0</v>
      </c>
      <c r="B5" s="4">
        <f t="shared" si="1"/>
        <v>1088</v>
      </c>
      <c r="C5" s="4">
        <f t="shared" si="9"/>
        <v>1196.8000000000002</v>
      </c>
      <c r="D5" s="4">
        <f t="shared" si="2"/>
        <v>1436.16</v>
      </c>
      <c r="E5" s="5">
        <f t="shared" si="3"/>
        <v>31200000</v>
      </c>
      <c r="F5" s="15">
        <f t="shared" si="4"/>
        <v>28676</v>
      </c>
      <c r="G5" s="10">
        <f t="shared" si="5"/>
        <v>26070</v>
      </c>
      <c r="H5" s="10">
        <f t="shared" si="6"/>
        <v>21725</v>
      </c>
      <c r="I5" s="4" t="e">
        <f>#REF!</f>
        <v>#REF!</v>
      </c>
      <c r="J5" s="4">
        <f t="shared" si="7"/>
        <v>10</v>
      </c>
      <c r="O5">
        <v>0</v>
      </c>
      <c r="P5">
        <f t="shared" si="8"/>
        <v>0</v>
      </c>
      <c r="Q5">
        <v>1088</v>
      </c>
      <c r="R5" s="2">
        <v>31200000</v>
      </c>
      <c r="S5" s="8">
        <v>10</v>
      </c>
      <c r="T5" s="8"/>
    </row>
    <row r="6" spans="1:22" x14ac:dyDescent="0.25">
      <c r="A6" s="4">
        <f t="shared" si="0"/>
        <v>0</v>
      </c>
      <c r="B6" s="4">
        <f t="shared" si="1"/>
        <v>883.03941818181795</v>
      </c>
      <c r="C6" s="4">
        <f t="shared" si="9"/>
        <v>971.34335999999985</v>
      </c>
      <c r="D6" s="4">
        <f t="shared" si="2"/>
        <v>1165.6120319999998</v>
      </c>
      <c r="E6" s="5">
        <f t="shared" si="3"/>
        <v>23000000</v>
      </c>
      <c r="F6" s="15">
        <f t="shared" si="4"/>
        <v>26046</v>
      </c>
      <c r="G6" s="10">
        <f t="shared" si="5"/>
        <v>23679</v>
      </c>
      <c r="H6" s="10">
        <f t="shared" si="6"/>
        <v>19732</v>
      </c>
      <c r="I6" s="4" t="e">
        <f>#REF!</f>
        <v>#REF!</v>
      </c>
      <c r="J6" s="4">
        <f t="shared" si="7"/>
        <v>1</v>
      </c>
      <c r="O6">
        <v>0</v>
      </c>
      <c r="P6">
        <f>90.24*10.764</f>
        <v>971.34335999999985</v>
      </c>
      <c r="Q6">
        <f>P6/1.1</f>
        <v>883.03941818181795</v>
      </c>
      <c r="R6" s="2">
        <v>23000000</v>
      </c>
      <c r="S6" s="8">
        <v>1</v>
      </c>
      <c r="T6" s="8" t="s">
        <v>22</v>
      </c>
    </row>
    <row r="7" spans="1:22" x14ac:dyDescent="0.25">
      <c r="A7" s="4">
        <f t="shared" si="0"/>
        <v>0</v>
      </c>
      <c r="B7" s="4">
        <f t="shared" si="1"/>
        <v>856.92203999999992</v>
      </c>
      <c r="C7" s="4">
        <f t="shared" si="9"/>
        <v>942.61424399999999</v>
      </c>
      <c r="D7" s="4">
        <f t="shared" si="2"/>
        <v>1131.1370927999999</v>
      </c>
      <c r="E7" s="5">
        <f t="shared" si="3"/>
        <v>24500000</v>
      </c>
      <c r="F7" s="10">
        <f t="shared" si="4"/>
        <v>28591</v>
      </c>
      <c r="G7" s="10">
        <f t="shared" si="5"/>
        <v>25992</v>
      </c>
      <c r="H7" s="10">
        <f t="shared" si="6"/>
        <v>21660</v>
      </c>
      <c r="I7" s="4" t="e">
        <f>#REF!</f>
        <v>#REF!</v>
      </c>
      <c r="J7" s="4">
        <f t="shared" si="7"/>
        <v>5</v>
      </c>
      <c r="O7">
        <v>0</v>
      </c>
      <c r="P7">
        <f t="shared" si="8"/>
        <v>0</v>
      </c>
      <c r="Q7">
        <f>79.61*10.764</f>
        <v>856.92203999999992</v>
      </c>
      <c r="R7" s="2">
        <v>24500000</v>
      </c>
      <c r="S7" s="8">
        <v>5</v>
      </c>
      <c r="T7" s="8" t="s">
        <v>23</v>
      </c>
      <c r="U7">
        <f>85.53*10.764</f>
        <v>920.64491999999996</v>
      </c>
      <c r="V7">
        <f>U7/Q7</f>
        <v>1.0743625172716995</v>
      </c>
    </row>
    <row r="8" spans="1:22" x14ac:dyDescent="0.25">
      <c r="A8" s="4">
        <f t="shared" si="0"/>
        <v>0</v>
      </c>
      <c r="B8" s="4">
        <f t="shared" si="1"/>
        <v>794.56259999999997</v>
      </c>
      <c r="C8" s="4">
        <f t="shared" si="9"/>
        <v>874.01886000000002</v>
      </c>
      <c r="D8" s="4">
        <f t="shared" si="2"/>
        <v>1048.8226319999999</v>
      </c>
      <c r="E8" s="5">
        <f t="shared" si="3"/>
        <v>22500000</v>
      </c>
      <c r="F8" s="10">
        <f t="shared" si="4"/>
        <v>28317</v>
      </c>
      <c r="G8" s="10">
        <f t="shared" si="5"/>
        <v>25743</v>
      </c>
      <c r="H8" s="10">
        <f t="shared" si="6"/>
        <v>21453</v>
      </c>
      <c r="I8" s="4" t="e">
        <f>#REF!</f>
        <v>#REF!</v>
      </c>
      <c r="J8" s="4">
        <f t="shared" si="7"/>
        <v>22</v>
      </c>
      <c r="O8">
        <v>0</v>
      </c>
      <c r="P8">
        <f>88.58*10.764</f>
        <v>953.47511999999995</v>
      </c>
      <c r="Q8">
        <f t="shared" ref="Q2:Q12" si="10">P8/1.2</f>
        <v>794.56259999999997</v>
      </c>
      <c r="R8" s="2">
        <v>22500000</v>
      </c>
      <c r="S8" s="8">
        <v>22</v>
      </c>
      <c r="T8" s="8" t="s">
        <v>24</v>
      </c>
    </row>
    <row r="9" spans="1:22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2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6" spans="1:22" x14ac:dyDescent="0.25">
      <c r="A16" s="4"/>
      <c r="B16" s="4"/>
      <c r="C16" s="4"/>
      <c r="D16" s="4"/>
      <c r="E16" s="5"/>
      <c r="F16" s="10"/>
      <c r="G16" s="4"/>
      <c r="H16" s="4"/>
      <c r="I16" s="4"/>
      <c r="J16" s="4"/>
      <c r="R16" s="2"/>
      <c r="S16" s="8"/>
      <c r="T16" s="8"/>
    </row>
    <row r="17" spans="1:24" x14ac:dyDescent="0.25">
      <c r="A17" s="4"/>
      <c r="B17" s="4"/>
      <c r="C17" s="4"/>
      <c r="D17" s="4"/>
      <c r="E17" s="5"/>
      <c r="F17" s="10"/>
      <c r="G17" s="4" t="s">
        <v>20</v>
      </c>
      <c r="H17" s="4"/>
      <c r="I17" s="4"/>
      <c r="J17" s="4"/>
      <c r="R17" s="2"/>
      <c r="S17" s="8"/>
      <c r="T17" s="8"/>
    </row>
    <row r="18" spans="1:24" x14ac:dyDescent="0.25">
      <c r="A18" s="4"/>
      <c r="B18" s="4"/>
      <c r="C18" s="4"/>
      <c r="D18" s="4"/>
      <c r="E18" s="5"/>
      <c r="F18" s="10"/>
      <c r="G18" s="4"/>
      <c r="H18" s="4"/>
      <c r="I18" s="4"/>
      <c r="J18" s="4"/>
      <c r="R18" s="2"/>
      <c r="S18" s="8"/>
      <c r="T18" s="8"/>
    </row>
    <row r="19" spans="1:24" x14ac:dyDescent="0.25">
      <c r="G19" t="s">
        <v>19</v>
      </c>
      <c r="H19">
        <v>1012</v>
      </c>
      <c r="I19" s="4">
        <f>94.01*10.764</f>
        <v>1011.92364</v>
      </c>
    </row>
    <row r="20" spans="1:24" x14ac:dyDescent="0.25">
      <c r="G20" t="s">
        <v>17</v>
      </c>
      <c r="H20">
        <v>1214</v>
      </c>
      <c r="I20">
        <f>112.81*10.764</f>
        <v>1214.28684</v>
      </c>
      <c r="J20" s="4">
        <f>I20/I19</f>
        <v>1.1999787256674821</v>
      </c>
    </row>
    <row r="21" spans="1:24" x14ac:dyDescent="0.25">
      <c r="G21" t="s">
        <v>21</v>
      </c>
      <c r="H21">
        <v>28000</v>
      </c>
    </row>
    <row r="22" spans="1:24" x14ac:dyDescent="0.25">
      <c r="G22" t="s">
        <v>18</v>
      </c>
      <c r="H22">
        <f>H21*H19</f>
        <v>28336000</v>
      </c>
    </row>
    <row r="25" spans="1:24" x14ac:dyDescent="0.25">
      <c r="G25" s="6"/>
      <c r="H25" s="6"/>
    </row>
    <row r="27" spans="1:24" x14ac:dyDescent="0.25">
      <c r="P27" s="11"/>
      <c r="Q27" s="11"/>
      <c r="R27" s="13"/>
      <c r="T27" s="11"/>
      <c r="U27" s="11"/>
      <c r="V27" s="11"/>
      <c r="W27" s="11"/>
      <c r="X27" s="11"/>
    </row>
    <row r="28" spans="1:24" x14ac:dyDescent="0.25">
      <c r="H28" t="s">
        <v>13</v>
      </c>
      <c r="P28" s="11"/>
      <c r="Q28" s="14"/>
      <c r="R28" s="14"/>
      <c r="T28" s="14"/>
      <c r="U28" s="14"/>
      <c r="V28" s="11"/>
      <c r="W28" s="11"/>
      <c r="X28" s="11"/>
    </row>
    <row r="29" spans="1:24" x14ac:dyDescent="0.25">
      <c r="H29" t="s">
        <v>14</v>
      </c>
      <c r="I29">
        <v>21424553</v>
      </c>
      <c r="J29">
        <f>I29/1012</f>
        <v>21170.506916996048</v>
      </c>
      <c r="P29" s="11"/>
      <c r="Q29" s="11"/>
      <c r="R29" s="11"/>
      <c r="T29" s="11"/>
      <c r="U29" s="11"/>
      <c r="V29" s="11"/>
      <c r="W29" s="11"/>
      <c r="X29" s="11"/>
    </row>
    <row r="30" spans="1:24" x14ac:dyDescent="0.25">
      <c r="H30" t="s">
        <v>15</v>
      </c>
      <c r="I30">
        <v>1071500</v>
      </c>
      <c r="P30" s="11"/>
      <c r="Q30" s="11"/>
      <c r="R30" s="11"/>
      <c r="T30" s="11"/>
      <c r="U30" s="11"/>
      <c r="V30" s="11"/>
      <c r="W30" s="11"/>
      <c r="X30" s="11"/>
    </row>
    <row r="31" spans="1:24" x14ac:dyDescent="0.25">
      <c r="H31" t="s">
        <v>16</v>
      </c>
      <c r="I31">
        <v>30000</v>
      </c>
      <c r="P31" s="11"/>
      <c r="Q31" s="11"/>
      <c r="R31" s="12"/>
      <c r="T31" s="12"/>
      <c r="U31" s="12"/>
      <c r="V31" s="11"/>
      <c r="W31" s="11"/>
      <c r="X31" s="11"/>
    </row>
    <row r="32" spans="1:24" x14ac:dyDescent="0.25">
      <c r="I32">
        <f>SUM(I29:I31)</f>
        <v>22526053</v>
      </c>
      <c r="P32" s="11"/>
      <c r="Q32" s="11"/>
      <c r="R32" s="11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T33" s="11"/>
      <c r="U33" s="11"/>
      <c r="V33" s="11"/>
      <c r="W33" s="11"/>
      <c r="X33" s="11"/>
    </row>
    <row r="34" spans="16:24" x14ac:dyDescent="0.25">
      <c r="P34" s="11"/>
      <c r="Q34" s="11"/>
      <c r="R34" s="11"/>
      <c r="T34" s="11"/>
      <c r="U34" s="11"/>
      <c r="V34" s="11"/>
      <c r="W34" s="11"/>
      <c r="X34" s="11"/>
    </row>
    <row r="35" spans="16:24" x14ac:dyDescent="0.25">
      <c r="P35" s="11"/>
      <c r="Q35" s="11"/>
      <c r="R35" s="11"/>
      <c r="S35" s="6"/>
      <c r="T35" s="11"/>
      <c r="U35" s="11"/>
      <c r="V35" s="11"/>
      <c r="W35" s="11"/>
      <c r="X35" s="11"/>
    </row>
    <row r="36" spans="16:24" x14ac:dyDescent="0.25">
      <c r="P36" s="11"/>
      <c r="Q36" s="11"/>
      <c r="R36" s="11"/>
      <c r="S36" s="6"/>
      <c r="T36" s="11"/>
      <c r="U36" s="11"/>
      <c r="V36" s="11"/>
      <c r="W36" s="11"/>
      <c r="X36" s="11"/>
    </row>
    <row r="37" spans="16:24" x14ac:dyDescent="0.25">
      <c r="Q37" s="11"/>
      <c r="R37" s="11"/>
    </row>
    <row r="38" spans="16:24" x14ac:dyDescent="0.25">
      <c r="Q38" s="11"/>
      <c r="R38" s="11"/>
      <c r="T38" s="6"/>
    </row>
    <row r="39" spans="16:24" x14ac:dyDescent="0.25">
      <c r="P39" s="11"/>
      <c r="Q39" s="11"/>
      <c r="R39" s="11"/>
      <c r="S39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0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2024-09-18T06:22:57Z</dcterms:modified>
</cp:coreProperties>
</file>