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Kalyan Khadakpada\Akshay Goraksha Randhe\"/>
    </mc:Choice>
  </mc:AlternateContent>
  <xr:revisionPtr revIDLastSave="0" documentId="13_ncr:1_{CC9C7CA3-AA89-4B77-BAD1-0012D73F4A3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0" i="4" l="1"/>
  <c r="J25" i="4"/>
  <c r="P28" i="4" l="1"/>
  <c r="P27" i="4"/>
  <c r="Q25" i="4"/>
  <c r="P25" i="4"/>
  <c r="P24" i="4"/>
  <c r="P23" i="4"/>
  <c r="P22" i="4"/>
  <c r="P21" i="4"/>
  <c r="I28" i="4"/>
  <c r="Q8" i="4" l="1"/>
  <c r="Q7" i="4"/>
  <c r="Q6" i="4"/>
  <c r="Q5" i="4"/>
  <c r="Q4" i="4"/>
  <c r="Q3" i="4"/>
  <c r="P2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<sst xmlns="http://schemas.openxmlformats.org/spreadsheetml/2006/main" count="31" uniqueCount="28">
  <si>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</si>
  <si>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</si>
  <si>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</si>
  <si>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</si>
  <si>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</si>
  <si>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</si>
  <si>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</si>
  <si>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</si>
  <si>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</si>
  <si>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</si>
  <si>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</si>
  <si>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</si>
  <si>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</si>
  <si>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Shop No. 8, Ground Floor, Sai Prasad Bhavan Co.-Op. Hsg. Soc. Ltd, New/Current Survey No. 61/2 &amp; 61/3, Village - Tisgaon, Taluka - Kalyan</t>
  </si>
  <si>
    <t>agreement  - 10.09.24</t>
  </si>
  <si>
    <t>av</t>
  </si>
  <si>
    <t>sd</t>
  </si>
  <si>
    <t>rd</t>
  </si>
  <si>
    <t>bua</t>
  </si>
  <si>
    <t>oc -2014</t>
  </si>
  <si>
    <t>m</t>
  </si>
  <si>
    <t>mca</t>
  </si>
  <si>
    <t>rate</t>
  </si>
  <si>
    <t>fmv</t>
  </si>
  <si>
    <t>01.08.24</t>
  </si>
  <si>
    <t>18.01.24</t>
  </si>
  <si>
    <t>30.08.24</t>
  </si>
  <si>
    <t>ls - 50 laks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</si>
</sst>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7DBDAA-E6C7-4C43-85BA-18311B021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372718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F0FFCD-6AB8-44F4-854E-17F43ADD8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07118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C191C5-3732-4F2C-9003-36A990988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48</xdr:row>
      <xdr:rowOff>67887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908772-A378-43C2-99DE-4AC824C2A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30</xdr:col>
      <xdr:colOff>409575</xdr:colOff>
      <xdr:row>50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14ABEF-3DFE-490D-9089-0C857DDEA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3B5185-264E-4288-AF27-8737018C9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3153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409575</xdr:colOff>
      <xdr:row>45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10E466-4CDB-417F-AB7C-A54412A62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087975" cy="8315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I20" sqref="I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215</v>
      </c>
      <c r="C2" s="4">
        <f>B2*1.2</f>
        <v>258</v>
      </c>
      <c r="D2" s="4">
        <f t="shared" ref="D2:D13" si="2">C2*1.2</f>
        <v>309.59999999999997</v>
      </c>
      <c r="E2" s="5">
        <f t="shared" ref="E2:E13" si="3">R2</f>
        <v>2500000</v>
      </c>
      <c r="F2" s="10">
        <f t="shared" ref="F2:F13" si="4">ROUND((E2/B2),0)</f>
        <v>11628</v>
      </c>
      <c r="G2" s="10">
        <f t="shared" ref="G2:G13" si="5">ROUND((E2/C2),0)</f>
        <v>9690</v>
      </c>
      <c r="H2" s="10">
        <f t="shared" ref="H2:H13" si="6">ROUND((E2/D2),0)</f>
        <v>8075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215</v>
      </c>
      <c r="R2" s="2">
        <v>2500000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254.16666666666669</v>
      </c>
      <c r="C3" s="4">
        <f t="shared" ref="C3:C15" si="9">B3*1.2</f>
        <v>305</v>
      </c>
      <c r="D3" s="4">
        <f t="shared" si="2"/>
        <v>366</v>
      </c>
      <c r="E3" s="5">
        <f t="shared" si="3"/>
        <v>3800000</v>
      </c>
      <c r="F3" s="10">
        <f t="shared" si="4"/>
        <v>14951</v>
      </c>
      <c r="G3" s="10">
        <f t="shared" si="5"/>
        <v>12459</v>
      </c>
      <c r="H3" s="10">
        <f t="shared" si="6"/>
        <v>10383</v>
      </c>
      <c r="I3" s="4" t="e">
        <f>#REF!</f>
        <v>#REF!</v>
      </c>
      <c r="J3" s="4">
        <f t="shared" si="7"/>
        <v>0</v>
      </c>
      <c r="O3">
        <v>0</v>
      </c>
      <c r="P3">
        <v>305</v>
      </c>
      <c r="Q3">
        <f t="shared" ref="Q2:Q8" si="10">P3/1.2</f>
        <v>254.16666666666669</v>
      </c>
      <c r="R3" s="2">
        <v>3800000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375</v>
      </c>
      <c r="C4" s="4">
        <f t="shared" si="9"/>
        <v>450</v>
      </c>
      <c r="D4" s="4">
        <f t="shared" si="2"/>
        <v>540</v>
      </c>
      <c r="E4" s="5">
        <f t="shared" si="3"/>
        <v>9000000</v>
      </c>
      <c r="F4" s="10">
        <f t="shared" si="4"/>
        <v>24000</v>
      </c>
      <c r="G4" s="15">
        <f t="shared" si="5"/>
        <v>20000</v>
      </c>
      <c r="H4" s="10">
        <f t="shared" si="6"/>
        <v>16667</v>
      </c>
      <c r="I4" s="4" t="e">
        <f>#REF!</f>
        <v>#REF!</v>
      </c>
      <c r="J4" s="4">
        <f t="shared" si="7"/>
        <v>0</v>
      </c>
      <c r="O4">
        <v>0</v>
      </c>
      <c r="P4">
        <v>450</v>
      </c>
      <c r="Q4">
        <f t="shared" si="10"/>
        <v>375</v>
      </c>
      <c r="R4" s="2">
        <v>9000000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229.16666666666669</v>
      </c>
      <c r="C5" s="4">
        <f t="shared" si="9"/>
        <v>275</v>
      </c>
      <c r="D5" s="4">
        <f t="shared" si="2"/>
        <v>330</v>
      </c>
      <c r="E5" s="5">
        <f t="shared" si="3"/>
        <v>5200000</v>
      </c>
      <c r="F5" s="10">
        <f t="shared" si="4"/>
        <v>22691</v>
      </c>
      <c r="G5" s="15">
        <f t="shared" si="5"/>
        <v>18909</v>
      </c>
      <c r="H5" s="10">
        <f t="shared" si="6"/>
        <v>15758</v>
      </c>
      <c r="I5" s="4" t="e">
        <f>#REF!</f>
        <v>#REF!</v>
      </c>
      <c r="J5" s="4">
        <f t="shared" si="7"/>
        <v>0</v>
      </c>
      <c r="O5">
        <v>0</v>
      </c>
      <c r="P5">
        <v>275</v>
      </c>
      <c r="Q5">
        <f t="shared" si="10"/>
        <v>229.16666666666669</v>
      </c>
      <c r="R5" s="2">
        <v>5200000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295.83333333333337</v>
      </c>
      <c r="C6" s="4">
        <f t="shared" si="9"/>
        <v>355.00000000000006</v>
      </c>
      <c r="D6" s="4">
        <f t="shared" si="2"/>
        <v>426.00000000000006</v>
      </c>
      <c r="E6" s="5">
        <f t="shared" si="3"/>
        <v>2900000</v>
      </c>
      <c r="F6" s="10">
        <f t="shared" si="4"/>
        <v>9803</v>
      </c>
      <c r="G6" s="10">
        <f t="shared" si="5"/>
        <v>8169</v>
      </c>
      <c r="H6" s="10">
        <f t="shared" si="6"/>
        <v>6808</v>
      </c>
      <c r="I6" s="4" t="e">
        <f>#REF!</f>
        <v>#REF!</v>
      </c>
      <c r="J6" s="4" t="str">
        <f t="shared" si="7"/>
        <v>01.08.24</v>
      </c>
      <c r="O6">
        <v>0</v>
      </c>
      <c r="P6">
        <v>355</v>
      </c>
      <c r="Q6">
        <f t="shared" si="10"/>
        <v>295.83333333333337</v>
      </c>
      <c r="R6" s="2">
        <v>2900000</v>
      </c>
      <c r="S6" s="8" t="s">
        <v>24</v>
      </c>
      <c r="T6" s="8"/>
    </row>
    <row r="7" spans="1:20" x14ac:dyDescent="0.25">
      <c r="A7" s="4">
        <f t="shared" si="0"/>
        <v>0</v>
      </c>
      <c r="B7" s="4">
        <f t="shared" si="1"/>
        <v>154.16666666666669</v>
      </c>
      <c r="C7" s="4">
        <f t="shared" si="9"/>
        <v>185.00000000000003</v>
      </c>
      <c r="D7" s="4">
        <f t="shared" si="2"/>
        <v>222.00000000000003</v>
      </c>
      <c r="E7" s="5">
        <f t="shared" si="3"/>
        <v>3000000</v>
      </c>
      <c r="F7" s="10">
        <f t="shared" si="4"/>
        <v>19459</v>
      </c>
      <c r="G7" s="15">
        <f t="shared" si="5"/>
        <v>16216</v>
      </c>
      <c r="H7" s="10">
        <f t="shared" si="6"/>
        <v>13514</v>
      </c>
      <c r="I7" s="4" t="e">
        <f>#REF!</f>
        <v>#REF!</v>
      </c>
      <c r="J7" s="4" t="str">
        <f t="shared" si="7"/>
        <v>18.01.24</v>
      </c>
      <c r="O7">
        <v>0</v>
      </c>
      <c r="P7">
        <v>185</v>
      </c>
      <c r="Q7">
        <f t="shared" si="10"/>
        <v>154.16666666666669</v>
      </c>
      <c r="R7" s="2">
        <v>3000000</v>
      </c>
      <c r="S7" s="8" t="s">
        <v>25</v>
      </c>
      <c r="T7" s="8"/>
    </row>
    <row r="8" spans="1:20" x14ac:dyDescent="0.25">
      <c r="A8" s="4">
        <f t="shared" si="0"/>
        <v>0</v>
      </c>
      <c r="B8" s="4">
        <f t="shared" si="1"/>
        <v>136.66666666666669</v>
      </c>
      <c r="C8" s="4">
        <f t="shared" si="9"/>
        <v>164.00000000000003</v>
      </c>
      <c r="D8" s="4">
        <f t="shared" si="2"/>
        <v>196.80000000000004</v>
      </c>
      <c r="E8" s="5">
        <f t="shared" si="3"/>
        <v>2500000</v>
      </c>
      <c r="F8" s="10">
        <f t="shared" si="4"/>
        <v>18293</v>
      </c>
      <c r="G8" s="15">
        <f t="shared" si="5"/>
        <v>15244</v>
      </c>
      <c r="H8" s="10">
        <f t="shared" si="6"/>
        <v>12703</v>
      </c>
      <c r="I8" s="4" t="e">
        <f>#REF!</f>
        <v>#REF!</v>
      </c>
      <c r="J8" s="4" t="str">
        <f t="shared" si="7"/>
        <v>30.08.24</v>
      </c>
      <c r="O8">
        <v>0</v>
      </c>
      <c r="P8">
        <v>164</v>
      </c>
      <c r="Q8">
        <f t="shared" si="10"/>
        <v>136.66666666666669</v>
      </c>
      <c r="R8" s="2">
        <v>2500000</v>
      </c>
      <c r="S8" s="8" t="s">
        <v>26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f t="shared" ref="Q9:Q12" si="12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18</v>
      </c>
      <c r="I18">
        <v>355</v>
      </c>
    </row>
    <row r="19" spans="7:24" x14ac:dyDescent="0.25">
      <c r="H19" t="s">
        <v>22</v>
      </c>
      <c r="I19">
        <v>16000</v>
      </c>
    </row>
    <row r="20" spans="7:24" x14ac:dyDescent="0.25">
      <c r="H20" t="s">
        <v>23</v>
      </c>
      <c r="I20">
        <f>I19*I18</f>
        <v>5680000</v>
      </c>
      <c r="N20" t="s">
        <v>20</v>
      </c>
      <c r="O20" t="s">
        <v>21</v>
      </c>
    </row>
    <row r="21" spans="7:24" x14ac:dyDescent="0.25">
      <c r="N21">
        <v>13.39</v>
      </c>
      <c r="O21">
        <v>16.73</v>
      </c>
      <c r="P21">
        <f>O21*N21</f>
        <v>224.0147</v>
      </c>
    </row>
    <row r="22" spans="7:24" x14ac:dyDescent="0.25">
      <c r="G22" s="6"/>
      <c r="H22" s="6"/>
      <c r="N22">
        <v>3.93</v>
      </c>
      <c r="O22">
        <v>1.68</v>
      </c>
      <c r="P22">
        <f t="shared" ref="P22:P25" si="23">O22*N22</f>
        <v>6.6024000000000003</v>
      </c>
    </row>
    <row r="23" spans="7:24" x14ac:dyDescent="0.25">
      <c r="H23" t="s">
        <v>27</v>
      </c>
      <c r="N23">
        <v>3.69</v>
      </c>
      <c r="O23">
        <v>3.67</v>
      </c>
      <c r="P23">
        <f t="shared" si="23"/>
        <v>13.542299999999999</v>
      </c>
    </row>
    <row r="24" spans="7:24" x14ac:dyDescent="0.25">
      <c r="H24" t="s">
        <v>14</v>
      </c>
      <c r="N24">
        <v>3.2</v>
      </c>
      <c r="O24">
        <v>13.39</v>
      </c>
      <c r="P24">
        <f t="shared" si="23"/>
        <v>42.848000000000006</v>
      </c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15</v>
      </c>
      <c r="I25">
        <v>4000000</v>
      </c>
      <c r="J25">
        <f>I25/355</f>
        <v>11267.605633802817</v>
      </c>
      <c r="P25">
        <f>SUM(P21:P24)</f>
        <v>287.00740000000002</v>
      </c>
      <c r="Q25" s="14">
        <f>I18/P25</f>
        <v>1.23690190566515</v>
      </c>
      <c r="R25" s="14"/>
      <c r="T25" s="14"/>
      <c r="U25" s="14"/>
      <c r="V25" s="11"/>
      <c r="W25" s="11"/>
      <c r="X25" s="11"/>
    </row>
    <row r="26" spans="7:24" x14ac:dyDescent="0.25">
      <c r="H26" t="s">
        <v>16</v>
      </c>
      <c r="I26">
        <v>280000</v>
      </c>
      <c r="P26" s="11">
        <v>10000</v>
      </c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17</v>
      </c>
      <c r="I27">
        <v>30000</v>
      </c>
      <c r="P27" s="11">
        <f>P26*P25</f>
        <v>2870074</v>
      </c>
      <c r="Q27" s="11"/>
      <c r="R27" s="11"/>
      <c r="T27" s="11"/>
      <c r="U27" s="11"/>
      <c r="V27" s="11"/>
      <c r="W27" s="11"/>
      <c r="X27" s="11"/>
    </row>
    <row r="28" spans="7:24" x14ac:dyDescent="0.25">
      <c r="I28">
        <f>SUM(I25:I27)</f>
        <v>4310000</v>
      </c>
      <c r="P28" s="11">
        <f>P27/355</f>
        <v>8084.7154929577464</v>
      </c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19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8" zoomScale="85" zoomScaleNormal="85" workbookViewId="0">
      <selection activeCell="B9" sqref="B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3" sqref="B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2024-09-19T04:54:54Z</dcterms:modified>
</cp:coreProperties>
</file>