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vinit\Downloads\"/>
    </mc:Choice>
  </mc:AlternateContent>
  <xr:revisionPtr revIDLastSave="0" documentId="13_ncr:1_{F022CD6D-4872-4F5A-834D-5D7B2967FE28}" xr6:coauthVersionLast="47" xr6:coauthVersionMax="47" xr10:uidLastSave="{00000000-0000-0000-0000-000000000000}"/>
  <bookViews>
    <workbookView xWindow="-120" yWindow="-120" windowWidth="29040" windowHeight="15720" tabRatio="903" xr2:uid="{00000000-000D-0000-FFFF-FFFF00000000}"/>
  </bookViews>
  <sheets>
    <sheet name="NELLAM SRUSHTI" sheetId="110" r:id="rId1"/>
    <sheet name="IGR_1" sheetId="125" r:id="rId2"/>
    <sheet name="Sheet13" sheetId="133" r:id="rId3"/>
    <sheet name="Sheet30" sheetId="150" r:id="rId4"/>
    <sheet name="Sheet14" sheetId="134" r:id="rId5"/>
    <sheet name="Sheet15" sheetId="135" r:id="rId6"/>
  </sheets>
  <definedNames>
    <definedName name="_xlnm._FilterDatabase" localSheetId="0" hidden="1">'NELLAM SRUSHTI'!#REF!</definedName>
  </definedNames>
  <calcPr calcId="191029"/>
</workbook>
</file>

<file path=xl/calcChain.xml><?xml version="1.0" encoding="utf-8"?>
<calcChain xmlns="http://schemas.openxmlformats.org/spreadsheetml/2006/main">
  <c r="G23" i="125" l="1"/>
  <c r="G2" i="110" l="1"/>
  <c r="G28" i="110"/>
  <c r="J28" i="110" s="1"/>
  <c r="K28" i="110" s="1"/>
  <c r="G29" i="110"/>
  <c r="H29" i="110" s="1"/>
  <c r="G30" i="110"/>
  <c r="J30" i="110" s="1"/>
  <c r="G31" i="110"/>
  <c r="J31" i="110" s="1"/>
  <c r="G32" i="110"/>
  <c r="J32" i="110" s="1"/>
  <c r="G33" i="110"/>
  <c r="J33" i="110" s="1"/>
  <c r="G34" i="110"/>
  <c r="H34" i="110" s="1"/>
  <c r="G35" i="110"/>
  <c r="H35" i="110" s="1"/>
  <c r="H28" i="110" l="1"/>
  <c r="H32" i="110"/>
  <c r="J35" i="110"/>
  <c r="H30" i="110"/>
  <c r="L28" i="110"/>
  <c r="J34" i="110"/>
  <c r="M35" i="110"/>
  <c r="L33" i="110"/>
  <c r="K33" i="110"/>
  <c r="M33" i="110"/>
  <c r="L31" i="110"/>
  <c r="K31" i="110"/>
  <c r="M31" i="110"/>
  <c r="L32" i="110"/>
  <c r="K32" i="110"/>
  <c r="M32" i="110"/>
  <c r="L30" i="110"/>
  <c r="K30" i="110"/>
  <c r="M30" i="110"/>
  <c r="H33" i="110"/>
  <c r="H31" i="110"/>
  <c r="J29" i="110"/>
  <c r="M28" i="110"/>
  <c r="G27" i="110"/>
  <c r="H27" i="110" s="1"/>
  <c r="G26" i="110"/>
  <c r="H26" i="110" s="1"/>
  <c r="G25" i="110"/>
  <c r="H25" i="110" s="1"/>
  <c r="G24" i="110"/>
  <c r="H24" i="110" s="1"/>
  <c r="G23" i="110"/>
  <c r="H23" i="110" s="1"/>
  <c r="G22" i="110"/>
  <c r="H22" i="110" s="1"/>
  <c r="G21" i="110"/>
  <c r="H21" i="110" s="1"/>
  <c r="G20" i="110"/>
  <c r="H20" i="110" s="1"/>
  <c r="G19" i="110"/>
  <c r="H19" i="110" s="1"/>
  <c r="G18" i="110"/>
  <c r="H18" i="110" s="1"/>
  <c r="G17" i="110"/>
  <c r="H17" i="110" s="1"/>
  <c r="G16" i="110"/>
  <c r="G15" i="110"/>
  <c r="G14" i="110"/>
  <c r="G13" i="110"/>
  <c r="H13" i="110" s="1"/>
  <c r="G12" i="110"/>
  <c r="H12" i="110" s="1"/>
  <c r="G11" i="110"/>
  <c r="H11" i="110" s="1"/>
  <c r="G10" i="110"/>
  <c r="H10" i="110" s="1"/>
  <c r="G9" i="110"/>
  <c r="H9" i="110" s="1"/>
  <c r="G8" i="110"/>
  <c r="H8" i="110" s="1"/>
  <c r="G7" i="110"/>
  <c r="H7" i="110" s="1"/>
  <c r="G6" i="110"/>
  <c r="H6" i="110" s="1"/>
  <c r="G5" i="110"/>
  <c r="H5" i="110" s="1"/>
  <c r="G4" i="110"/>
  <c r="H4" i="110" l="1"/>
  <c r="J4" i="110"/>
  <c r="H14" i="110"/>
  <c r="J14" i="110"/>
  <c r="H16" i="110"/>
  <c r="J16" i="110"/>
  <c r="H15" i="110"/>
  <c r="J15" i="110"/>
  <c r="K35" i="110"/>
  <c r="L35" i="110"/>
  <c r="K34" i="110"/>
  <c r="M34" i="110"/>
  <c r="L34" i="110"/>
  <c r="K29" i="110"/>
  <c r="M29" i="110"/>
  <c r="L29" i="110"/>
  <c r="E36" i="110"/>
  <c r="F36" i="110"/>
  <c r="J26" i="110"/>
  <c r="K15" i="110" l="1"/>
  <c r="L15" i="110"/>
  <c r="M15" i="110"/>
  <c r="K16" i="110"/>
  <c r="L16" i="110"/>
  <c r="M16" i="110"/>
  <c r="K14" i="110"/>
  <c r="M14" i="110"/>
  <c r="L14" i="110"/>
  <c r="K4" i="110"/>
  <c r="M4" i="110"/>
  <c r="L4" i="110"/>
  <c r="J25" i="110"/>
  <c r="K25" i="110" s="1"/>
  <c r="K26" i="110"/>
  <c r="M26" i="110"/>
  <c r="L26" i="110"/>
  <c r="J27" i="110"/>
  <c r="J24" i="110"/>
  <c r="G3" i="110"/>
  <c r="H3" i="110" l="1"/>
  <c r="J3" i="110"/>
  <c r="L25" i="110"/>
  <c r="M25" i="110"/>
  <c r="K24" i="110"/>
  <c r="L24" i="110"/>
  <c r="M24" i="110"/>
  <c r="M27" i="110"/>
  <c r="L27" i="110"/>
  <c r="K27" i="110"/>
  <c r="K3" i="110" l="1"/>
  <c r="M3" i="110"/>
  <c r="L3" i="110"/>
  <c r="J2" i="110"/>
  <c r="G36" i="110"/>
  <c r="H2" i="110" l="1"/>
  <c r="H36" i="110" s="1"/>
  <c r="H37" i="110" s="1"/>
  <c r="H38" i="110" s="1"/>
  <c r="K2" i="110" l="1"/>
  <c r="M2" i="110"/>
  <c r="L2" i="110"/>
  <c r="J5" i="110" l="1"/>
  <c r="J6" i="110" l="1"/>
  <c r="J7" i="110" l="1"/>
  <c r="M5" i="110"/>
  <c r="L5" i="110"/>
  <c r="K5" i="110"/>
  <c r="J8" i="110" l="1"/>
  <c r="J9" i="110" l="1"/>
  <c r="M6" i="110"/>
  <c r="K6" i="110"/>
  <c r="L6" i="110"/>
  <c r="J10" i="110" l="1"/>
  <c r="M7" i="110"/>
  <c r="L7" i="110"/>
  <c r="K7" i="110"/>
  <c r="J11" i="110" l="1"/>
  <c r="M8" i="110"/>
  <c r="K8" i="110"/>
  <c r="L8" i="110"/>
  <c r="J12" i="110" l="1"/>
  <c r="M9" i="110"/>
  <c r="L9" i="110"/>
  <c r="K9" i="110"/>
  <c r="J13" i="110" l="1"/>
  <c r="M13" i="110" s="1"/>
  <c r="M10" i="110"/>
  <c r="K10" i="110"/>
  <c r="L10" i="110"/>
  <c r="L13" i="110" l="1"/>
  <c r="K13" i="110"/>
  <c r="M11" i="110"/>
  <c r="L11" i="110"/>
  <c r="K11" i="110"/>
  <c r="M12" i="110" l="1"/>
  <c r="K12" i="110"/>
  <c r="L12" i="110"/>
  <c r="J17" i="110" l="1"/>
  <c r="L17" i="110" l="1"/>
  <c r="M17" i="110"/>
  <c r="K17" i="110"/>
  <c r="J18" i="110"/>
  <c r="J19" i="110" l="1"/>
  <c r="L18" i="110"/>
  <c r="M18" i="110"/>
  <c r="K18" i="110"/>
  <c r="M19" i="110" l="1"/>
  <c r="L19" i="110"/>
  <c r="K19" i="110"/>
  <c r="J20" i="110"/>
  <c r="M20" i="110" l="1"/>
  <c r="L20" i="110"/>
  <c r="K20" i="110"/>
  <c r="J21" i="110"/>
  <c r="J22" i="110" l="1"/>
  <c r="K21" i="110"/>
  <c r="L21" i="110"/>
  <c r="M21" i="110"/>
  <c r="K22" i="110" l="1"/>
  <c r="L22" i="110"/>
  <c r="M22" i="110"/>
  <c r="J23" i="110"/>
  <c r="J36" i="110" l="1"/>
  <c r="J38" i="110" s="1"/>
  <c r="L23" i="110"/>
  <c r="L36" i="110" s="1"/>
  <c r="J40" i="110" s="1"/>
  <c r="M23" i="110"/>
  <c r="K23" i="110"/>
  <c r="K36" i="110" l="1"/>
  <c r="J39" i="110" s="1"/>
</calcChain>
</file>

<file path=xl/sharedStrings.xml><?xml version="1.0" encoding="utf-8"?>
<sst xmlns="http://schemas.openxmlformats.org/spreadsheetml/2006/main" count="51" uniqueCount="19">
  <si>
    <t>Sr. No.</t>
  </si>
  <si>
    <t>Floor No.</t>
  </si>
  <si>
    <t>Total</t>
  </si>
  <si>
    <t xml:space="preserve">  Flat No.</t>
  </si>
  <si>
    <t>Comp.</t>
  </si>
  <si>
    <t xml:space="preserve">Total Area in 
Sq. Ft. 
</t>
  </si>
  <si>
    <t xml:space="preserve">As per RERA Carpet Area in 
Sq. Ft. 
</t>
  </si>
  <si>
    <r>
      <t xml:space="preserve">Fair Market Value                        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</si>
  <si>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Realizable Value                             in </t>
    </r>
    <r>
      <rPr>
        <b/>
        <sz val="7"/>
        <color theme="1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</si>
  <si>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theme="1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</si>
  <si>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theme="1"/>
        <rFont val="Rupee Foradian"/>
        <family val="2"/>
      </rPr>
      <t>`</t>
    </r>
  </si>
  <si>
    <t xml:space="preserve">As per Plan Balcony  Area in 
Sq. Ft. 
</t>
  </si>
  <si>
    <r>
      <t xml:space="preserve">  Carpet Rate per 
Sq. ft. on Total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</si>
  <si>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t xml:space="preserve">Built up Area in 
Sq. Ft. ( 10% ) 
</t>
  </si>
  <si>
    <t>3BHK</t>
  </si>
  <si>
    <t>FMV</t>
  </si>
  <si>
    <t>RV</t>
  </si>
  <si>
    <t>DV</t>
  </si>
  <si>
    <t>2BHK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</si>
</sst>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7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1" fontId="0" fillId="0" borderId="0" xfId="0" applyNumberFormat="1"/>
    <xf numFmtId="43" fontId="0" fillId="0" borderId="0" xfId="0" applyNumberFormat="1"/>
    <xf numFmtId="43" fontId="1" fillId="0" borderId="0" xfId="3" applyFont="1"/>
    <xf numFmtId="43" fontId="1" fillId="0" borderId="0" xfId="0" applyNumberFormat="1" applyFont="1"/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/>
    </xf>
    <xf numFmtId="0" fontId="6" fillId="0" borderId="4" xfId="0" applyFont="1" applyBorder="1" applyAlignment="1">
      <alignment horizontal="center"/>
    </xf>
    <xf numFmtId="1" fontId="4" fillId="0" borderId="3" xfId="2" applyNumberFormat="1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0" fillId="2" borderId="0" xfId="0" applyFill="1"/>
    <xf numFmtId="1" fontId="6" fillId="0" borderId="1" xfId="0" applyNumberFormat="1" applyFont="1" applyBorder="1" applyAlignment="1">
      <alignment horizontal="center"/>
    </xf>
    <xf numFmtId="1" fontId="7" fillId="0" borderId="3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center" vertical="center" wrapText="1"/>
    </xf>
    <xf numFmtId="1" fontId="6" fillId="0" borderId="1" xfId="2" applyNumberFormat="1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1" fontId="6" fillId="0" borderId="7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0" fontId="5" fillId="0" borderId="1" xfId="0" applyFont="1" applyBorder="1" applyAlignment="1">
      <alignment vertical="center" wrapText="1"/>
    </xf>
    <xf numFmtId="43" fontId="6" fillId="0" borderId="1" xfId="3" applyFont="1" applyFill="1" applyBorder="1" applyAlignment="1">
      <alignment vertical="center" wrapText="1"/>
    </xf>
    <xf numFmtId="43" fontId="7" fillId="0" borderId="3" xfId="3" applyFont="1" applyFill="1" applyBorder="1" applyAlignment="1">
      <alignment vertical="center" wrapText="1"/>
    </xf>
    <xf numFmtId="43" fontId="7" fillId="0" borderId="1" xfId="3" applyFont="1" applyFill="1" applyBorder="1" applyAlignment="1">
      <alignment vertical="center" wrapText="1"/>
    </xf>
    <xf numFmtId="43" fontId="0" fillId="0" borderId="0" xfId="3" applyFont="1" applyFill="1" applyAlignment="1"/>
    <xf numFmtId="0" fontId="6" fillId="0" borderId="8" xfId="0" applyFont="1" applyBorder="1" applyAlignment="1">
      <alignment horizontal="center"/>
    </xf>
    <xf numFmtId="0" fontId="3" fillId="0" borderId="0" xfId="0" applyFont="1"/>
    <xf numFmtId="43" fontId="3" fillId="0" borderId="0" xfId="0" applyNumberFormat="1" applyFont="1"/>
    <xf numFmtId="43" fontId="3" fillId="0" borderId="0" xfId="3" applyFont="1" applyFill="1" applyBorder="1" applyAlignment="1">
      <alignment vertical="center" wrapText="1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/>
    </xf>
  </cellXfs>
  <cellStyles count="4">
    <cellStyle name="Comma" xfId="3" builtinId="3"/>
    <cellStyle name="Comma 2" xfId="1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419987</xdr:colOff>
      <xdr:row>0</xdr:row>
      <xdr:rowOff>132521</xdr:rowOff>
    </xdr:from>
    <xdr:to>
      <xdr:col>7</xdr:col>
      <xdr:colOff>245998</xdr:colOff>
      <xdr:row>20</xdr:row>
      <xdr:rowOff>106220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987" y="132521"/>
          <a:ext cx="4977794" cy="37836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361950</xdr:colOff>
      <xdr:row>1</xdr:row>
      <xdr:rowOff>57150</xdr:rowOff>
    </xdr:from>
    <xdr:to>
      <xdr:col>9</xdr:col>
      <xdr:colOff>600075</xdr:colOff>
      <xdr:row>21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247650"/>
          <a:ext cx="5724525" cy="38862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495300</xdr:colOff>
      <xdr:row>0</xdr:row>
      <xdr:rowOff>171450</xdr:rowOff>
    </xdr:from>
    <xdr:to>
      <xdr:col>10</xdr:col>
      <xdr:colOff>133350</xdr:colOff>
      <xdr:row>19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171450"/>
          <a:ext cx="5734050" cy="35433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1</xdr:row>
      <xdr:rowOff>95250</xdr:rowOff>
    </xdr:from>
    <xdr:to>
      <xdr:col>9</xdr:col>
      <xdr:colOff>600075</xdr:colOff>
      <xdr:row>18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285750"/>
          <a:ext cx="5734050" cy="32385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0</xdr:row>
      <xdr:rowOff>0</xdr:rowOff>
    </xdr:from>
    <xdr:to>
      <xdr:col>10</xdr:col>
      <xdr:colOff>447675</xdr:colOff>
      <xdr:row>19</xdr:row>
      <xdr:rowOff>19050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0"/>
          <a:ext cx="5734050" cy="36385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1"/>
  <sheetViews>
    <sheetView tabSelected="1" zoomScale="115" zoomScaleNormal="115" workbookViewId="0">
      <selection activeCell="L35" sqref="L35"/>
    </sheetView>
  </sheetViews>
  <sheetFormatPr defaultRowHeight="15" x14ac:dyDescent="0.25"/>
  <cols>
    <col min="1" max="1" width="4.7109375" style="14" customWidth="1"/>
    <col min="2" max="2" width="6.85546875" customWidth="1"/>
    <col min="3" max="3" width="7.140625" customWidth="1"/>
    <col min="4" max="4" width="9" customWidth="1"/>
    <col min="5" max="5" width="11.28515625" customWidth="1"/>
    <col min="6" max="6" width="6.85546875" customWidth="1"/>
    <col min="7" max="7" width="11.85546875" customWidth="1"/>
    <col min="8" max="8" width="11.7109375" customWidth="1"/>
    <col min="9" max="9" width="11.42578125" customWidth="1"/>
    <col min="10" max="10" width="17.28515625" customWidth="1"/>
    <col min="11" max="11" width="14" customWidth="1"/>
    <col min="12" max="12" width="15.140625" customWidth="1"/>
    <col min="13" max="13" width="8.42578125" style="19" customWidth="1"/>
    <col min="15" max="15" width="15.140625" bestFit="1" customWidth="1"/>
    <col min="16" max="16" width="15.28515625" customWidth="1"/>
    <col min="17" max="17" width="10.85546875" customWidth="1"/>
  </cols>
  <sheetData>
    <row r="1" spans="1:17" ht="49.5" customHeight="1" x14ac:dyDescent="0.25">
      <c r="A1" s="5" t="s">
        <v>0</v>
      </c>
      <c r="B1" s="6" t="s">
        <v>3</v>
      </c>
      <c r="C1" s="6" t="s">
        <v>1</v>
      </c>
      <c r="D1" s="6" t="s">
        <v>4</v>
      </c>
      <c r="E1" s="7" t="s">
        <v>6</v>
      </c>
      <c r="F1" s="7" t="s">
        <v>11</v>
      </c>
      <c r="G1" s="11" t="s">
        <v>5</v>
      </c>
      <c r="H1" s="6" t="s">
        <v>13</v>
      </c>
      <c r="I1" s="6" t="s">
        <v>12</v>
      </c>
      <c r="J1" s="24" t="s">
        <v>7</v>
      </c>
      <c r="K1" s="24" t="s">
        <v>8</v>
      </c>
      <c r="L1" s="24" t="s">
        <v>9</v>
      </c>
      <c r="M1" s="6" t="s">
        <v>10</v>
      </c>
    </row>
    <row r="2" spans="1:17" x14ac:dyDescent="0.25">
      <c r="A2" s="8">
        <v>1</v>
      </c>
      <c r="B2" s="13">
        <v>101</v>
      </c>
      <c r="C2" s="9">
        <v>1</v>
      </c>
      <c r="D2" s="12" t="s">
        <v>14</v>
      </c>
      <c r="E2" s="12">
        <v>708</v>
      </c>
      <c r="F2" s="12">
        <v>201</v>
      </c>
      <c r="G2" s="12">
        <f t="shared" ref="G2:G35" si="0">E2+F2</f>
        <v>909</v>
      </c>
      <c r="H2" s="15">
        <f t="shared" ref="H2:H35" si="1">G2*1.1</f>
        <v>999.90000000000009</v>
      </c>
      <c r="I2" s="17">
        <v>6400</v>
      </c>
      <c r="J2" s="25">
        <f t="shared" ref="J2:J27" si="2">I2*G2</f>
        <v>5817600</v>
      </c>
      <c r="K2" s="25">
        <f t="shared" ref="K2:K5" si="3">J2*0.95</f>
        <v>5526720</v>
      </c>
      <c r="L2" s="25">
        <f t="shared" ref="L2:L5" si="4">J2*0.8</f>
        <v>4654080</v>
      </c>
      <c r="M2" s="18">
        <f t="shared" ref="M2:M5" si="5">MROUND((J2*0.025/12),500)</f>
        <v>12000</v>
      </c>
      <c r="O2" s="1"/>
      <c r="P2" s="2"/>
      <c r="Q2" s="2"/>
    </row>
    <row r="3" spans="1:17" x14ac:dyDescent="0.25">
      <c r="A3" s="8">
        <v>2</v>
      </c>
      <c r="B3" s="13">
        <v>102</v>
      </c>
      <c r="C3" s="9">
        <v>1</v>
      </c>
      <c r="D3" s="12" t="s">
        <v>18</v>
      </c>
      <c r="E3" s="12">
        <v>551</v>
      </c>
      <c r="F3" s="12">
        <v>142</v>
      </c>
      <c r="G3" s="12">
        <f t="shared" si="0"/>
        <v>693</v>
      </c>
      <c r="H3" s="15">
        <f t="shared" si="1"/>
        <v>762.30000000000007</v>
      </c>
      <c r="I3" s="17">
        <v>6400</v>
      </c>
      <c r="J3" s="25">
        <f t="shared" si="2"/>
        <v>4435200</v>
      </c>
      <c r="K3" s="25">
        <f t="shared" si="3"/>
        <v>4213440</v>
      </c>
      <c r="L3" s="25">
        <f t="shared" si="4"/>
        <v>3548160</v>
      </c>
      <c r="M3" s="18">
        <f t="shared" si="5"/>
        <v>9000</v>
      </c>
      <c r="O3" s="2"/>
      <c r="P3" s="2"/>
    </row>
    <row r="4" spans="1:17" x14ac:dyDescent="0.25">
      <c r="A4" s="8">
        <v>3</v>
      </c>
      <c r="B4" s="13">
        <v>103</v>
      </c>
      <c r="C4" s="9">
        <v>1</v>
      </c>
      <c r="D4" s="12" t="s">
        <v>18</v>
      </c>
      <c r="E4" s="12">
        <v>543</v>
      </c>
      <c r="F4" s="12">
        <v>86</v>
      </c>
      <c r="G4" s="12">
        <f t="shared" si="0"/>
        <v>629</v>
      </c>
      <c r="H4" s="15">
        <f t="shared" si="1"/>
        <v>691.90000000000009</v>
      </c>
      <c r="I4" s="17">
        <v>6400</v>
      </c>
      <c r="J4" s="25">
        <f t="shared" si="2"/>
        <v>4025600</v>
      </c>
      <c r="K4" s="25">
        <f t="shared" si="3"/>
        <v>3824320</v>
      </c>
      <c r="L4" s="25">
        <f t="shared" si="4"/>
        <v>3220480</v>
      </c>
      <c r="M4" s="18">
        <f t="shared" si="5"/>
        <v>8500</v>
      </c>
      <c r="O4" s="2"/>
      <c r="P4" s="2"/>
    </row>
    <row r="5" spans="1:17" x14ac:dyDescent="0.25">
      <c r="A5" s="8">
        <v>4</v>
      </c>
      <c r="B5" s="13">
        <v>104</v>
      </c>
      <c r="C5" s="9">
        <v>1</v>
      </c>
      <c r="D5" s="12" t="s">
        <v>18</v>
      </c>
      <c r="E5" s="12">
        <v>552</v>
      </c>
      <c r="F5" s="12">
        <v>86</v>
      </c>
      <c r="G5" s="12">
        <f t="shared" si="0"/>
        <v>638</v>
      </c>
      <c r="H5" s="15">
        <f t="shared" si="1"/>
        <v>701.80000000000007</v>
      </c>
      <c r="I5" s="17">
        <v>6400</v>
      </c>
      <c r="J5" s="25">
        <f t="shared" si="2"/>
        <v>4083200</v>
      </c>
      <c r="K5" s="25">
        <f t="shared" si="3"/>
        <v>3879040</v>
      </c>
      <c r="L5" s="25">
        <f t="shared" si="4"/>
        <v>3266560</v>
      </c>
      <c r="M5" s="18">
        <f t="shared" si="5"/>
        <v>8500</v>
      </c>
      <c r="O5" s="2"/>
      <c r="P5" s="2"/>
    </row>
    <row r="6" spans="1:17" x14ac:dyDescent="0.25">
      <c r="A6" s="8">
        <v>5</v>
      </c>
      <c r="B6" s="13">
        <v>105</v>
      </c>
      <c r="C6" s="9">
        <v>1</v>
      </c>
      <c r="D6" s="12" t="s">
        <v>14</v>
      </c>
      <c r="E6" s="12">
        <v>712</v>
      </c>
      <c r="F6" s="12">
        <v>198</v>
      </c>
      <c r="G6" s="12">
        <f t="shared" si="0"/>
        <v>910</v>
      </c>
      <c r="H6" s="15">
        <f t="shared" si="1"/>
        <v>1001.0000000000001</v>
      </c>
      <c r="I6" s="17">
        <v>6400</v>
      </c>
      <c r="J6" s="25">
        <f t="shared" si="2"/>
        <v>5824000</v>
      </c>
      <c r="K6" s="25">
        <f t="shared" ref="K6:K27" si="6">J6*0.95</f>
        <v>5532800</v>
      </c>
      <c r="L6" s="25">
        <f t="shared" ref="L6:L27" si="7">J6*0.8</f>
        <v>4659200</v>
      </c>
      <c r="M6" s="18">
        <f t="shared" ref="M6:M27" si="8">MROUND((J6*0.025/12),500)</f>
        <v>12000</v>
      </c>
      <c r="O6" s="2"/>
      <c r="P6" s="2"/>
    </row>
    <row r="7" spans="1:17" x14ac:dyDescent="0.25">
      <c r="A7" s="8">
        <v>6</v>
      </c>
      <c r="B7" s="13">
        <v>201</v>
      </c>
      <c r="C7" s="9">
        <v>2</v>
      </c>
      <c r="D7" s="12" t="s">
        <v>14</v>
      </c>
      <c r="E7" s="12">
        <v>708</v>
      </c>
      <c r="F7" s="12">
        <v>201</v>
      </c>
      <c r="G7" s="12">
        <f t="shared" si="0"/>
        <v>909</v>
      </c>
      <c r="H7" s="15">
        <f t="shared" si="1"/>
        <v>999.90000000000009</v>
      </c>
      <c r="I7" s="17">
        <v>6400</v>
      </c>
      <c r="J7" s="25">
        <f t="shared" si="2"/>
        <v>5817600</v>
      </c>
      <c r="K7" s="25">
        <f t="shared" si="6"/>
        <v>5526720</v>
      </c>
      <c r="L7" s="25">
        <f t="shared" si="7"/>
        <v>4654080</v>
      </c>
      <c r="M7" s="18">
        <f t="shared" si="8"/>
        <v>12000</v>
      </c>
      <c r="O7" s="2"/>
      <c r="P7" s="2"/>
    </row>
    <row r="8" spans="1:17" x14ac:dyDescent="0.25">
      <c r="A8" s="8">
        <v>7</v>
      </c>
      <c r="B8" s="13">
        <v>202</v>
      </c>
      <c r="C8" s="9">
        <v>2</v>
      </c>
      <c r="D8" s="12" t="s">
        <v>18</v>
      </c>
      <c r="E8" s="12">
        <v>551</v>
      </c>
      <c r="F8" s="12">
        <v>142</v>
      </c>
      <c r="G8" s="12">
        <f t="shared" si="0"/>
        <v>693</v>
      </c>
      <c r="H8" s="15">
        <f t="shared" si="1"/>
        <v>762.30000000000007</v>
      </c>
      <c r="I8" s="17">
        <v>6400</v>
      </c>
      <c r="J8" s="25">
        <f t="shared" si="2"/>
        <v>4435200</v>
      </c>
      <c r="K8" s="25">
        <f t="shared" si="6"/>
        <v>4213440</v>
      </c>
      <c r="L8" s="25">
        <f t="shared" si="7"/>
        <v>3548160</v>
      </c>
      <c r="M8" s="18">
        <f t="shared" si="8"/>
        <v>9000</v>
      </c>
      <c r="O8" s="2"/>
      <c r="P8" s="2"/>
    </row>
    <row r="9" spans="1:17" x14ac:dyDescent="0.25">
      <c r="A9" s="8">
        <v>8</v>
      </c>
      <c r="B9" s="13">
        <v>203</v>
      </c>
      <c r="C9" s="9">
        <v>2</v>
      </c>
      <c r="D9" s="12" t="s">
        <v>18</v>
      </c>
      <c r="E9" s="12">
        <v>543</v>
      </c>
      <c r="F9" s="12">
        <v>86</v>
      </c>
      <c r="G9" s="12">
        <f t="shared" si="0"/>
        <v>629</v>
      </c>
      <c r="H9" s="15">
        <f t="shared" si="1"/>
        <v>691.90000000000009</v>
      </c>
      <c r="I9" s="17">
        <v>6400</v>
      </c>
      <c r="J9" s="25">
        <f t="shared" si="2"/>
        <v>4025600</v>
      </c>
      <c r="K9" s="25">
        <f t="shared" si="6"/>
        <v>3824320</v>
      </c>
      <c r="L9" s="25">
        <f t="shared" si="7"/>
        <v>3220480</v>
      </c>
      <c r="M9" s="18">
        <f t="shared" si="8"/>
        <v>8500</v>
      </c>
      <c r="O9" s="2"/>
      <c r="P9" s="2"/>
    </row>
    <row r="10" spans="1:17" x14ac:dyDescent="0.25">
      <c r="A10" s="8">
        <v>9</v>
      </c>
      <c r="B10" s="13">
        <v>204</v>
      </c>
      <c r="C10" s="9">
        <v>2</v>
      </c>
      <c r="D10" s="12" t="s">
        <v>18</v>
      </c>
      <c r="E10" s="12">
        <v>552</v>
      </c>
      <c r="F10" s="12">
        <v>86</v>
      </c>
      <c r="G10" s="12">
        <f t="shared" si="0"/>
        <v>638</v>
      </c>
      <c r="H10" s="15">
        <f t="shared" si="1"/>
        <v>701.80000000000007</v>
      </c>
      <c r="I10" s="17">
        <v>6400</v>
      </c>
      <c r="J10" s="25">
        <f t="shared" si="2"/>
        <v>4083200</v>
      </c>
      <c r="K10" s="25">
        <f t="shared" si="6"/>
        <v>3879040</v>
      </c>
      <c r="L10" s="25">
        <f t="shared" si="7"/>
        <v>3266560</v>
      </c>
      <c r="M10" s="18">
        <f t="shared" si="8"/>
        <v>8500</v>
      </c>
      <c r="O10" s="2"/>
      <c r="P10" s="2"/>
    </row>
    <row r="11" spans="1:17" x14ac:dyDescent="0.25">
      <c r="A11" s="8">
        <v>10</v>
      </c>
      <c r="B11" s="13">
        <v>205</v>
      </c>
      <c r="C11" s="9">
        <v>2</v>
      </c>
      <c r="D11" s="12" t="s">
        <v>14</v>
      </c>
      <c r="E11" s="12">
        <v>712</v>
      </c>
      <c r="F11" s="12">
        <v>198</v>
      </c>
      <c r="G11" s="12">
        <f t="shared" si="0"/>
        <v>910</v>
      </c>
      <c r="H11" s="15">
        <f t="shared" si="1"/>
        <v>1001.0000000000001</v>
      </c>
      <c r="I11" s="17">
        <v>6400</v>
      </c>
      <c r="J11" s="25">
        <f t="shared" si="2"/>
        <v>5824000</v>
      </c>
      <c r="K11" s="25">
        <f t="shared" si="6"/>
        <v>5532800</v>
      </c>
      <c r="L11" s="25">
        <f t="shared" si="7"/>
        <v>4659200</v>
      </c>
      <c r="M11" s="18">
        <f t="shared" si="8"/>
        <v>12000</v>
      </c>
      <c r="O11" s="2"/>
      <c r="P11" s="2"/>
    </row>
    <row r="12" spans="1:17" x14ac:dyDescent="0.25">
      <c r="A12" s="8">
        <v>11</v>
      </c>
      <c r="B12" s="13">
        <v>301</v>
      </c>
      <c r="C12" s="9">
        <v>3</v>
      </c>
      <c r="D12" s="12" t="s">
        <v>14</v>
      </c>
      <c r="E12" s="12">
        <v>708</v>
      </c>
      <c r="F12" s="12">
        <v>201</v>
      </c>
      <c r="G12" s="12">
        <f t="shared" si="0"/>
        <v>909</v>
      </c>
      <c r="H12" s="15">
        <f t="shared" si="1"/>
        <v>999.90000000000009</v>
      </c>
      <c r="I12" s="17">
        <v>6400</v>
      </c>
      <c r="J12" s="25">
        <f t="shared" si="2"/>
        <v>5817600</v>
      </c>
      <c r="K12" s="25">
        <f t="shared" si="6"/>
        <v>5526720</v>
      </c>
      <c r="L12" s="25">
        <f t="shared" si="7"/>
        <v>4654080</v>
      </c>
      <c r="M12" s="18">
        <f t="shared" si="8"/>
        <v>12000</v>
      </c>
      <c r="O12" s="2"/>
      <c r="P12" s="2"/>
    </row>
    <row r="13" spans="1:17" x14ac:dyDescent="0.25">
      <c r="A13" s="8">
        <v>12</v>
      </c>
      <c r="B13" s="13">
        <v>302</v>
      </c>
      <c r="C13" s="9">
        <v>3</v>
      </c>
      <c r="D13" s="12" t="s">
        <v>18</v>
      </c>
      <c r="E13" s="12">
        <v>551</v>
      </c>
      <c r="F13" s="12">
        <v>142</v>
      </c>
      <c r="G13" s="12">
        <f t="shared" si="0"/>
        <v>693</v>
      </c>
      <c r="H13" s="15">
        <f t="shared" si="1"/>
        <v>762.30000000000007</v>
      </c>
      <c r="I13" s="17">
        <v>6400</v>
      </c>
      <c r="J13" s="25">
        <f t="shared" si="2"/>
        <v>4435200</v>
      </c>
      <c r="K13" s="25">
        <f t="shared" si="6"/>
        <v>4213440</v>
      </c>
      <c r="L13" s="25">
        <f t="shared" si="7"/>
        <v>3548160</v>
      </c>
      <c r="M13" s="18">
        <f t="shared" si="8"/>
        <v>9000</v>
      </c>
      <c r="O13" s="2"/>
      <c r="P13" s="2"/>
    </row>
    <row r="14" spans="1:17" x14ac:dyDescent="0.25">
      <c r="A14" s="8">
        <v>13</v>
      </c>
      <c r="B14" s="13">
        <v>303</v>
      </c>
      <c r="C14" s="9">
        <v>3</v>
      </c>
      <c r="D14" s="12" t="s">
        <v>18</v>
      </c>
      <c r="E14" s="12">
        <v>543</v>
      </c>
      <c r="F14" s="12">
        <v>86</v>
      </c>
      <c r="G14" s="12">
        <f t="shared" si="0"/>
        <v>629</v>
      </c>
      <c r="H14" s="15">
        <f t="shared" si="1"/>
        <v>691.90000000000009</v>
      </c>
      <c r="I14" s="17">
        <v>6400</v>
      </c>
      <c r="J14" s="25">
        <f t="shared" si="2"/>
        <v>4025600</v>
      </c>
      <c r="K14" s="25">
        <f t="shared" si="6"/>
        <v>3824320</v>
      </c>
      <c r="L14" s="25">
        <f t="shared" si="7"/>
        <v>3220480</v>
      </c>
      <c r="M14" s="18">
        <f t="shared" si="8"/>
        <v>8500</v>
      </c>
      <c r="O14" s="2"/>
      <c r="P14" s="2"/>
    </row>
    <row r="15" spans="1:17" x14ac:dyDescent="0.25">
      <c r="A15" s="8">
        <v>14</v>
      </c>
      <c r="B15" s="13">
        <v>304</v>
      </c>
      <c r="C15" s="9">
        <v>3</v>
      </c>
      <c r="D15" s="12" t="s">
        <v>18</v>
      </c>
      <c r="E15" s="12">
        <v>552</v>
      </c>
      <c r="F15" s="12">
        <v>86</v>
      </c>
      <c r="G15" s="12">
        <f t="shared" si="0"/>
        <v>638</v>
      </c>
      <c r="H15" s="15">
        <f t="shared" si="1"/>
        <v>701.80000000000007</v>
      </c>
      <c r="I15" s="17">
        <v>6400</v>
      </c>
      <c r="J15" s="25">
        <f t="shared" si="2"/>
        <v>4083200</v>
      </c>
      <c r="K15" s="25">
        <f t="shared" si="6"/>
        <v>3879040</v>
      </c>
      <c r="L15" s="25">
        <f t="shared" si="7"/>
        <v>3266560</v>
      </c>
      <c r="M15" s="18">
        <f t="shared" si="8"/>
        <v>8500</v>
      </c>
      <c r="O15" s="3"/>
    </row>
    <row r="16" spans="1:17" x14ac:dyDescent="0.25">
      <c r="A16" s="8">
        <v>15</v>
      </c>
      <c r="B16" s="13">
        <v>305</v>
      </c>
      <c r="C16" s="9">
        <v>3</v>
      </c>
      <c r="D16" s="12" t="s">
        <v>14</v>
      </c>
      <c r="E16" s="12">
        <v>712</v>
      </c>
      <c r="F16" s="12">
        <v>198</v>
      </c>
      <c r="G16" s="12">
        <f t="shared" si="0"/>
        <v>910</v>
      </c>
      <c r="H16" s="15">
        <f t="shared" si="1"/>
        <v>1001.0000000000001</v>
      </c>
      <c r="I16" s="17">
        <v>6400</v>
      </c>
      <c r="J16" s="25">
        <f t="shared" si="2"/>
        <v>5824000</v>
      </c>
      <c r="K16" s="25">
        <f t="shared" si="6"/>
        <v>5532800</v>
      </c>
      <c r="L16" s="25">
        <f t="shared" si="7"/>
        <v>4659200</v>
      </c>
      <c r="M16" s="18">
        <f t="shared" si="8"/>
        <v>12000</v>
      </c>
      <c r="O16" s="4"/>
    </row>
    <row r="17" spans="1:13" x14ac:dyDescent="0.25">
      <c r="A17" s="8">
        <v>16</v>
      </c>
      <c r="B17" s="13">
        <v>401</v>
      </c>
      <c r="C17" s="9">
        <v>4</v>
      </c>
      <c r="D17" s="12" t="s">
        <v>14</v>
      </c>
      <c r="E17" s="12">
        <v>708</v>
      </c>
      <c r="F17" s="12">
        <v>201</v>
      </c>
      <c r="G17" s="12">
        <f t="shared" si="0"/>
        <v>909</v>
      </c>
      <c r="H17" s="15">
        <f t="shared" si="1"/>
        <v>999.90000000000009</v>
      </c>
      <c r="I17" s="17">
        <v>6400</v>
      </c>
      <c r="J17" s="25">
        <f t="shared" si="2"/>
        <v>5817600</v>
      </c>
      <c r="K17" s="25">
        <f t="shared" si="6"/>
        <v>5526720</v>
      </c>
      <c r="L17" s="25">
        <f t="shared" si="7"/>
        <v>4654080</v>
      </c>
      <c r="M17" s="18">
        <f t="shared" si="8"/>
        <v>12000</v>
      </c>
    </row>
    <row r="18" spans="1:13" x14ac:dyDescent="0.25">
      <c r="A18" s="8">
        <v>17</v>
      </c>
      <c r="B18" s="13">
        <v>402</v>
      </c>
      <c r="C18" s="9">
        <v>4</v>
      </c>
      <c r="D18" s="12" t="s">
        <v>18</v>
      </c>
      <c r="E18" s="12">
        <v>551</v>
      </c>
      <c r="F18" s="12">
        <v>142</v>
      </c>
      <c r="G18" s="12">
        <f t="shared" si="0"/>
        <v>693</v>
      </c>
      <c r="H18" s="15">
        <f t="shared" si="1"/>
        <v>762.30000000000007</v>
      </c>
      <c r="I18" s="17">
        <v>6400</v>
      </c>
      <c r="J18" s="25">
        <f t="shared" si="2"/>
        <v>4435200</v>
      </c>
      <c r="K18" s="25">
        <f t="shared" si="6"/>
        <v>4213440</v>
      </c>
      <c r="L18" s="25">
        <f t="shared" si="7"/>
        <v>3548160</v>
      </c>
      <c r="M18" s="18">
        <f t="shared" si="8"/>
        <v>9000</v>
      </c>
    </row>
    <row r="19" spans="1:13" x14ac:dyDescent="0.25">
      <c r="A19" s="8">
        <v>18</v>
      </c>
      <c r="B19" s="13">
        <v>403</v>
      </c>
      <c r="C19" s="9">
        <v>4</v>
      </c>
      <c r="D19" s="12" t="s">
        <v>18</v>
      </c>
      <c r="E19" s="12">
        <v>543</v>
      </c>
      <c r="F19" s="12">
        <v>86</v>
      </c>
      <c r="G19" s="12">
        <f t="shared" si="0"/>
        <v>629</v>
      </c>
      <c r="H19" s="15">
        <f t="shared" si="1"/>
        <v>691.90000000000009</v>
      </c>
      <c r="I19" s="17">
        <v>6400</v>
      </c>
      <c r="J19" s="25">
        <f t="shared" si="2"/>
        <v>4025600</v>
      </c>
      <c r="K19" s="25">
        <f t="shared" si="6"/>
        <v>3824320</v>
      </c>
      <c r="L19" s="25">
        <f t="shared" si="7"/>
        <v>3220480</v>
      </c>
      <c r="M19" s="18">
        <f t="shared" si="8"/>
        <v>8500</v>
      </c>
    </row>
    <row r="20" spans="1:13" x14ac:dyDescent="0.25">
      <c r="A20" s="8">
        <v>19</v>
      </c>
      <c r="B20" s="13">
        <v>404</v>
      </c>
      <c r="C20" s="9">
        <v>4</v>
      </c>
      <c r="D20" s="12" t="s">
        <v>18</v>
      </c>
      <c r="E20" s="12">
        <v>552</v>
      </c>
      <c r="F20" s="12">
        <v>86</v>
      </c>
      <c r="G20" s="12">
        <f t="shared" si="0"/>
        <v>638</v>
      </c>
      <c r="H20" s="15">
        <f t="shared" si="1"/>
        <v>701.80000000000007</v>
      </c>
      <c r="I20" s="17">
        <v>6400</v>
      </c>
      <c r="J20" s="25">
        <f t="shared" si="2"/>
        <v>4083200</v>
      </c>
      <c r="K20" s="25">
        <f t="shared" si="6"/>
        <v>3879040</v>
      </c>
      <c r="L20" s="25">
        <f t="shared" si="7"/>
        <v>3266560</v>
      </c>
      <c r="M20" s="18">
        <f t="shared" si="8"/>
        <v>8500</v>
      </c>
    </row>
    <row r="21" spans="1:13" x14ac:dyDescent="0.25">
      <c r="A21" s="8">
        <v>20</v>
      </c>
      <c r="B21" s="13">
        <v>405</v>
      </c>
      <c r="C21" s="9">
        <v>4</v>
      </c>
      <c r="D21" s="12" t="s">
        <v>14</v>
      </c>
      <c r="E21" s="12">
        <v>712</v>
      </c>
      <c r="F21" s="12">
        <v>198</v>
      </c>
      <c r="G21" s="12">
        <f t="shared" si="0"/>
        <v>910</v>
      </c>
      <c r="H21" s="15">
        <f t="shared" si="1"/>
        <v>1001.0000000000001</v>
      </c>
      <c r="I21" s="17">
        <v>6400</v>
      </c>
      <c r="J21" s="25">
        <f t="shared" si="2"/>
        <v>5824000</v>
      </c>
      <c r="K21" s="25">
        <f t="shared" si="6"/>
        <v>5532800</v>
      </c>
      <c r="L21" s="25">
        <f t="shared" si="7"/>
        <v>4659200</v>
      </c>
      <c r="M21" s="18">
        <f t="shared" si="8"/>
        <v>12000</v>
      </c>
    </row>
    <row r="22" spans="1:13" x14ac:dyDescent="0.25">
      <c r="A22" s="8">
        <v>21</v>
      </c>
      <c r="B22" s="13">
        <v>501</v>
      </c>
      <c r="C22" s="9">
        <v>5</v>
      </c>
      <c r="D22" s="12" t="s">
        <v>14</v>
      </c>
      <c r="E22" s="12">
        <v>708</v>
      </c>
      <c r="F22" s="12">
        <v>201</v>
      </c>
      <c r="G22" s="12">
        <f t="shared" si="0"/>
        <v>909</v>
      </c>
      <c r="H22" s="15">
        <f t="shared" si="1"/>
        <v>999.90000000000009</v>
      </c>
      <c r="I22" s="17">
        <v>6400</v>
      </c>
      <c r="J22" s="25">
        <f t="shared" si="2"/>
        <v>5817600</v>
      </c>
      <c r="K22" s="25">
        <f t="shared" si="6"/>
        <v>5526720</v>
      </c>
      <c r="L22" s="25">
        <f t="shared" si="7"/>
        <v>4654080</v>
      </c>
      <c r="M22" s="18">
        <f t="shared" si="8"/>
        <v>12000</v>
      </c>
    </row>
    <row r="23" spans="1:13" x14ac:dyDescent="0.25">
      <c r="A23" s="8">
        <v>22</v>
      </c>
      <c r="B23" s="13">
        <v>502</v>
      </c>
      <c r="C23" s="9">
        <v>5</v>
      </c>
      <c r="D23" s="12" t="s">
        <v>18</v>
      </c>
      <c r="E23" s="12">
        <v>551</v>
      </c>
      <c r="F23" s="12">
        <v>142</v>
      </c>
      <c r="G23" s="12">
        <f t="shared" si="0"/>
        <v>693</v>
      </c>
      <c r="H23" s="15">
        <f t="shared" si="1"/>
        <v>762.30000000000007</v>
      </c>
      <c r="I23" s="17">
        <v>6400</v>
      </c>
      <c r="J23" s="25">
        <f t="shared" si="2"/>
        <v>4435200</v>
      </c>
      <c r="K23" s="25">
        <f t="shared" si="6"/>
        <v>4213440</v>
      </c>
      <c r="L23" s="25">
        <f t="shared" si="7"/>
        <v>3548160</v>
      </c>
      <c r="M23" s="18">
        <f t="shared" si="8"/>
        <v>9000</v>
      </c>
    </row>
    <row r="24" spans="1:13" x14ac:dyDescent="0.25">
      <c r="A24" s="8">
        <v>23</v>
      </c>
      <c r="B24" s="13">
        <v>503</v>
      </c>
      <c r="C24" s="9">
        <v>5</v>
      </c>
      <c r="D24" s="12" t="s">
        <v>18</v>
      </c>
      <c r="E24" s="12">
        <v>543</v>
      </c>
      <c r="F24" s="12">
        <v>86</v>
      </c>
      <c r="G24" s="12">
        <f t="shared" si="0"/>
        <v>629</v>
      </c>
      <c r="H24" s="15">
        <f t="shared" si="1"/>
        <v>691.90000000000009</v>
      </c>
      <c r="I24" s="17">
        <v>6400</v>
      </c>
      <c r="J24" s="25">
        <f t="shared" si="2"/>
        <v>4025600</v>
      </c>
      <c r="K24" s="25">
        <f t="shared" si="6"/>
        <v>3824320</v>
      </c>
      <c r="L24" s="25">
        <f t="shared" si="7"/>
        <v>3220480</v>
      </c>
      <c r="M24" s="18">
        <f t="shared" si="8"/>
        <v>8500</v>
      </c>
    </row>
    <row r="25" spans="1:13" x14ac:dyDescent="0.25">
      <c r="A25" s="8">
        <v>24</v>
      </c>
      <c r="B25" s="13">
        <v>504</v>
      </c>
      <c r="C25" s="9">
        <v>5</v>
      </c>
      <c r="D25" s="12" t="s">
        <v>18</v>
      </c>
      <c r="E25" s="12">
        <v>552</v>
      </c>
      <c r="F25" s="12">
        <v>86</v>
      </c>
      <c r="G25" s="12">
        <f t="shared" si="0"/>
        <v>638</v>
      </c>
      <c r="H25" s="15">
        <f t="shared" si="1"/>
        <v>701.80000000000007</v>
      </c>
      <c r="I25" s="17">
        <v>6400</v>
      </c>
      <c r="J25" s="25">
        <f t="shared" si="2"/>
        <v>4083200</v>
      </c>
      <c r="K25" s="25">
        <f t="shared" si="6"/>
        <v>3879040</v>
      </c>
      <c r="L25" s="25">
        <f t="shared" si="7"/>
        <v>3266560</v>
      </c>
      <c r="M25" s="18">
        <f t="shared" si="8"/>
        <v>8500</v>
      </c>
    </row>
    <row r="26" spans="1:13" x14ac:dyDescent="0.25">
      <c r="A26" s="8">
        <v>25</v>
      </c>
      <c r="B26" s="13">
        <v>505</v>
      </c>
      <c r="C26" s="9">
        <v>5</v>
      </c>
      <c r="D26" s="12" t="s">
        <v>14</v>
      </c>
      <c r="E26" s="12">
        <v>712</v>
      </c>
      <c r="F26" s="12">
        <v>198</v>
      </c>
      <c r="G26" s="12">
        <f t="shared" si="0"/>
        <v>910</v>
      </c>
      <c r="H26" s="15">
        <f t="shared" si="1"/>
        <v>1001.0000000000001</v>
      </c>
      <c r="I26" s="17">
        <v>6400</v>
      </c>
      <c r="J26" s="25">
        <f t="shared" si="2"/>
        <v>5824000</v>
      </c>
      <c r="K26" s="25">
        <f t="shared" si="6"/>
        <v>5532800</v>
      </c>
      <c r="L26" s="25">
        <f t="shared" si="7"/>
        <v>4659200</v>
      </c>
      <c r="M26" s="18">
        <f t="shared" si="8"/>
        <v>12000</v>
      </c>
    </row>
    <row r="27" spans="1:13" x14ac:dyDescent="0.25">
      <c r="A27" s="8">
        <v>26</v>
      </c>
      <c r="B27" s="8">
        <v>601</v>
      </c>
      <c r="C27" s="9">
        <v>6</v>
      </c>
      <c r="D27" s="12" t="s">
        <v>14</v>
      </c>
      <c r="E27" s="12">
        <v>708</v>
      </c>
      <c r="F27" s="12">
        <v>201</v>
      </c>
      <c r="G27" s="12">
        <f t="shared" si="0"/>
        <v>909</v>
      </c>
      <c r="H27" s="15">
        <f t="shared" si="1"/>
        <v>999.90000000000009</v>
      </c>
      <c r="I27" s="17">
        <v>6400</v>
      </c>
      <c r="J27" s="25">
        <f t="shared" si="2"/>
        <v>5817600</v>
      </c>
      <c r="K27" s="25">
        <f t="shared" si="6"/>
        <v>5526720</v>
      </c>
      <c r="L27" s="25">
        <f t="shared" si="7"/>
        <v>4654080</v>
      </c>
      <c r="M27" s="18">
        <f t="shared" si="8"/>
        <v>12000</v>
      </c>
    </row>
    <row r="28" spans="1:13" x14ac:dyDescent="0.25">
      <c r="A28" s="8">
        <v>27</v>
      </c>
      <c r="B28" s="8">
        <v>602</v>
      </c>
      <c r="C28" s="9">
        <v>6</v>
      </c>
      <c r="D28" s="12" t="s">
        <v>18</v>
      </c>
      <c r="E28" s="12">
        <v>551</v>
      </c>
      <c r="F28" s="12">
        <v>142</v>
      </c>
      <c r="G28" s="12">
        <f t="shared" si="0"/>
        <v>693</v>
      </c>
      <c r="H28" s="15">
        <f t="shared" si="1"/>
        <v>762.30000000000007</v>
      </c>
      <c r="I28" s="17">
        <v>6400</v>
      </c>
      <c r="J28" s="25">
        <f t="shared" ref="J28:J35" si="9">I28*G28</f>
        <v>4435200</v>
      </c>
      <c r="K28" s="25">
        <f t="shared" ref="K28:K35" si="10">J28*0.95</f>
        <v>4213440</v>
      </c>
      <c r="L28" s="25">
        <f t="shared" ref="L28:L35" si="11">J28*0.8</f>
        <v>3548160</v>
      </c>
      <c r="M28" s="18">
        <f t="shared" ref="M28:M35" si="12">MROUND((J28*0.025/12),500)</f>
        <v>9000</v>
      </c>
    </row>
    <row r="29" spans="1:13" x14ac:dyDescent="0.25">
      <c r="A29" s="8">
        <v>28</v>
      </c>
      <c r="B29" s="8">
        <v>603</v>
      </c>
      <c r="C29" s="9">
        <v>6</v>
      </c>
      <c r="D29" s="12" t="s">
        <v>18</v>
      </c>
      <c r="E29" s="12">
        <v>543</v>
      </c>
      <c r="F29" s="12">
        <v>86</v>
      </c>
      <c r="G29" s="12">
        <f t="shared" si="0"/>
        <v>629</v>
      </c>
      <c r="H29" s="15">
        <f t="shared" si="1"/>
        <v>691.90000000000009</v>
      </c>
      <c r="I29" s="17">
        <v>6400</v>
      </c>
      <c r="J29" s="25">
        <f t="shared" si="9"/>
        <v>4025600</v>
      </c>
      <c r="K29" s="25">
        <f t="shared" si="10"/>
        <v>3824320</v>
      </c>
      <c r="L29" s="25">
        <f t="shared" si="11"/>
        <v>3220480</v>
      </c>
      <c r="M29" s="18">
        <f t="shared" si="12"/>
        <v>8500</v>
      </c>
    </row>
    <row r="30" spans="1:13" x14ac:dyDescent="0.25">
      <c r="A30" s="8">
        <v>29</v>
      </c>
      <c r="B30" s="8">
        <v>604</v>
      </c>
      <c r="C30" s="9">
        <v>6</v>
      </c>
      <c r="D30" s="12" t="s">
        <v>18</v>
      </c>
      <c r="E30" s="12">
        <v>552</v>
      </c>
      <c r="F30" s="12">
        <v>86</v>
      </c>
      <c r="G30" s="12">
        <f t="shared" si="0"/>
        <v>638</v>
      </c>
      <c r="H30" s="15">
        <f t="shared" si="1"/>
        <v>701.80000000000007</v>
      </c>
      <c r="I30" s="17">
        <v>6400</v>
      </c>
      <c r="J30" s="25">
        <f t="shared" si="9"/>
        <v>4083200</v>
      </c>
      <c r="K30" s="25">
        <f t="shared" si="10"/>
        <v>3879040</v>
      </c>
      <c r="L30" s="25">
        <f t="shared" si="11"/>
        <v>3266560</v>
      </c>
      <c r="M30" s="18">
        <f t="shared" si="12"/>
        <v>8500</v>
      </c>
    </row>
    <row r="31" spans="1:13" x14ac:dyDescent="0.25">
      <c r="A31" s="8">
        <v>30</v>
      </c>
      <c r="B31" s="8">
        <v>605</v>
      </c>
      <c r="C31" s="9">
        <v>6</v>
      </c>
      <c r="D31" s="12" t="s">
        <v>14</v>
      </c>
      <c r="E31" s="12">
        <v>712</v>
      </c>
      <c r="F31" s="12">
        <v>198</v>
      </c>
      <c r="G31" s="12">
        <f t="shared" si="0"/>
        <v>910</v>
      </c>
      <c r="H31" s="15">
        <f t="shared" si="1"/>
        <v>1001.0000000000001</v>
      </c>
      <c r="I31" s="17">
        <v>6400</v>
      </c>
      <c r="J31" s="25">
        <f t="shared" si="9"/>
        <v>5824000</v>
      </c>
      <c r="K31" s="25">
        <f t="shared" si="10"/>
        <v>5532800</v>
      </c>
      <c r="L31" s="25">
        <f t="shared" si="11"/>
        <v>4659200</v>
      </c>
      <c r="M31" s="18">
        <f t="shared" si="12"/>
        <v>12000</v>
      </c>
    </row>
    <row r="32" spans="1:13" x14ac:dyDescent="0.25">
      <c r="A32" s="8">
        <v>31</v>
      </c>
      <c r="B32" s="8">
        <v>701</v>
      </c>
      <c r="C32" s="9">
        <v>7</v>
      </c>
      <c r="D32" s="12" t="s">
        <v>14</v>
      </c>
      <c r="E32" s="12">
        <v>708</v>
      </c>
      <c r="F32" s="12">
        <v>201</v>
      </c>
      <c r="G32" s="12">
        <f t="shared" si="0"/>
        <v>909</v>
      </c>
      <c r="H32" s="15">
        <f t="shared" si="1"/>
        <v>999.90000000000009</v>
      </c>
      <c r="I32" s="17">
        <v>6400</v>
      </c>
      <c r="J32" s="25">
        <f t="shared" si="9"/>
        <v>5817600</v>
      </c>
      <c r="K32" s="25">
        <f t="shared" si="10"/>
        <v>5526720</v>
      </c>
      <c r="L32" s="25">
        <f t="shared" si="11"/>
        <v>4654080</v>
      </c>
      <c r="M32" s="18">
        <f t="shared" si="12"/>
        <v>12000</v>
      </c>
    </row>
    <row r="33" spans="1:13" x14ac:dyDescent="0.25">
      <c r="A33" s="8">
        <v>32</v>
      </c>
      <c r="B33" s="8">
        <v>702</v>
      </c>
      <c r="C33" s="9">
        <v>7</v>
      </c>
      <c r="D33" s="12" t="s">
        <v>18</v>
      </c>
      <c r="E33" s="12">
        <v>657</v>
      </c>
      <c r="F33" s="12">
        <v>153</v>
      </c>
      <c r="G33" s="12">
        <f t="shared" si="0"/>
        <v>810</v>
      </c>
      <c r="H33" s="15">
        <f t="shared" si="1"/>
        <v>891.00000000000011</v>
      </c>
      <c r="I33" s="17">
        <v>6400</v>
      </c>
      <c r="J33" s="25">
        <f t="shared" si="9"/>
        <v>5184000</v>
      </c>
      <c r="K33" s="25">
        <f t="shared" si="10"/>
        <v>4924800</v>
      </c>
      <c r="L33" s="25">
        <f t="shared" si="11"/>
        <v>4147200</v>
      </c>
      <c r="M33" s="18">
        <f t="shared" si="12"/>
        <v>11000</v>
      </c>
    </row>
    <row r="34" spans="1:13" x14ac:dyDescent="0.25">
      <c r="A34" s="8">
        <v>33</v>
      </c>
      <c r="B34" s="8">
        <v>703</v>
      </c>
      <c r="C34" s="9">
        <v>7</v>
      </c>
      <c r="D34" s="12" t="s">
        <v>18</v>
      </c>
      <c r="E34" s="12">
        <v>547</v>
      </c>
      <c r="F34" s="12">
        <v>142</v>
      </c>
      <c r="G34" s="12">
        <f t="shared" si="0"/>
        <v>689</v>
      </c>
      <c r="H34" s="15">
        <f t="shared" si="1"/>
        <v>757.90000000000009</v>
      </c>
      <c r="I34" s="17">
        <v>6400</v>
      </c>
      <c r="J34" s="25">
        <f t="shared" si="9"/>
        <v>4409600</v>
      </c>
      <c r="K34" s="25">
        <f t="shared" si="10"/>
        <v>4189120</v>
      </c>
      <c r="L34" s="25">
        <f t="shared" si="11"/>
        <v>3527680</v>
      </c>
      <c r="M34" s="18">
        <f t="shared" si="12"/>
        <v>9000</v>
      </c>
    </row>
    <row r="35" spans="1:13" x14ac:dyDescent="0.25">
      <c r="A35" s="8">
        <v>34</v>
      </c>
      <c r="B35" s="8">
        <v>704</v>
      </c>
      <c r="C35" s="9">
        <v>7</v>
      </c>
      <c r="D35" s="12" t="s">
        <v>14</v>
      </c>
      <c r="E35" s="12">
        <v>712</v>
      </c>
      <c r="F35" s="12">
        <v>147</v>
      </c>
      <c r="G35" s="12">
        <f t="shared" si="0"/>
        <v>859</v>
      </c>
      <c r="H35" s="15">
        <f t="shared" si="1"/>
        <v>944.90000000000009</v>
      </c>
      <c r="I35" s="17">
        <v>6400</v>
      </c>
      <c r="J35" s="25">
        <f t="shared" si="9"/>
        <v>5497600</v>
      </c>
      <c r="K35" s="25">
        <f t="shared" si="10"/>
        <v>5222720</v>
      </c>
      <c r="L35" s="25">
        <f t="shared" si="11"/>
        <v>4398080</v>
      </c>
      <c r="M35" s="18">
        <f t="shared" si="12"/>
        <v>11500</v>
      </c>
    </row>
    <row r="36" spans="1:13" ht="16.5" x14ac:dyDescent="0.3">
      <c r="A36" s="33" t="s">
        <v>2</v>
      </c>
      <c r="B36" s="34"/>
      <c r="C36" s="34"/>
      <c r="D36" s="35"/>
      <c r="E36" s="16">
        <f>SUM(E2:E35)</f>
        <v>21020</v>
      </c>
      <c r="F36" s="16">
        <f>SUM(F2:F35)</f>
        <v>4921</v>
      </c>
      <c r="G36" s="16">
        <f>SUM(G2:G35)</f>
        <v>25941</v>
      </c>
      <c r="H36" s="16">
        <f>SUM(H2:H35)</f>
        <v>28535.100000000006</v>
      </c>
      <c r="I36" s="17"/>
      <c r="J36" s="26">
        <f>SUM(J2:J35)</f>
        <v>166022400</v>
      </c>
      <c r="K36" s="27">
        <f>SUM(K2:K35)</f>
        <v>157721280</v>
      </c>
      <c r="L36" s="27">
        <f>SUM(L2:L35)</f>
        <v>132817920</v>
      </c>
      <c r="M36" s="10"/>
    </row>
    <row r="37" spans="1:13" x14ac:dyDescent="0.25">
      <c r="G37" s="29"/>
      <c r="H37" s="21">
        <f>H36*2300</f>
        <v>65630730.000000015</v>
      </c>
      <c r="J37" s="28"/>
    </row>
    <row r="38" spans="1:13" ht="16.5" x14ac:dyDescent="0.3">
      <c r="G38" s="1"/>
      <c r="H38" s="1">
        <f>H37*0.05</f>
        <v>3281536.5000000009</v>
      </c>
      <c r="I38" s="30" t="s">
        <v>15</v>
      </c>
      <c r="J38" s="32">
        <f>J36+0</f>
        <v>166022400</v>
      </c>
    </row>
    <row r="39" spans="1:13" ht="16.5" x14ac:dyDescent="0.3">
      <c r="G39" s="1"/>
      <c r="H39" s="1"/>
      <c r="I39" s="30" t="s">
        <v>16</v>
      </c>
      <c r="J39" s="31">
        <f>K36+0</f>
        <v>157721280</v>
      </c>
    </row>
    <row r="40" spans="1:13" ht="16.5" x14ac:dyDescent="0.3">
      <c r="C40" s="19"/>
      <c r="D40" s="22"/>
      <c r="E40" s="22"/>
      <c r="F40" s="22"/>
      <c r="G40" s="22"/>
      <c r="I40" s="30" t="s">
        <v>17</v>
      </c>
      <c r="J40" s="31">
        <f>L36+0</f>
        <v>132817920</v>
      </c>
      <c r="M40"/>
    </row>
    <row r="41" spans="1:13" x14ac:dyDescent="0.25">
      <c r="C41" s="19"/>
      <c r="D41" s="19"/>
      <c r="E41" s="20"/>
      <c r="F41" s="19"/>
      <c r="G41" s="20"/>
      <c r="H41" s="23"/>
      <c r="J41" s="19"/>
      <c r="M41"/>
    </row>
    <row r="42" spans="1:13" x14ac:dyDescent="0.25">
      <c r="C42" s="19"/>
      <c r="D42" s="19"/>
      <c r="E42" s="20"/>
      <c r="F42" s="19"/>
      <c r="G42" s="20"/>
      <c r="H42" s="23"/>
      <c r="J42" s="19"/>
      <c r="M42"/>
    </row>
    <row r="43" spans="1:13" x14ac:dyDescent="0.25">
      <c r="C43" s="19"/>
      <c r="D43" s="19"/>
      <c r="E43" s="20"/>
      <c r="F43" s="19"/>
      <c r="G43" s="20"/>
      <c r="H43" s="23"/>
      <c r="J43" s="19"/>
      <c r="M43"/>
    </row>
    <row r="44" spans="1:13" x14ac:dyDescent="0.25">
      <c r="J44" s="19"/>
      <c r="M44"/>
    </row>
    <row r="45" spans="1:13" x14ac:dyDescent="0.25">
      <c r="E45" s="1"/>
    </row>
    <row r="46" spans="1:13" x14ac:dyDescent="0.25">
      <c r="D46" s="22"/>
      <c r="E46" s="22"/>
      <c r="F46" s="22"/>
      <c r="G46" s="22"/>
      <c r="H46" s="22"/>
    </row>
    <row r="47" spans="1:13" x14ac:dyDescent="0.25">
      <c r="D47" s="19"/>
      <c r="E47" s="20"/>
      <c r="F47" s="19"/>
      <c r="G47" s="20"/>
      <c r="H47" s="19"/>
      <c r="I47" s="22"/>
      <c r="J47" s="22"/>
      <c r="K47" s="22"/>
    </row>
    <row r="48" spans="1:13" x14ac:dyDescent="0.25">
      <c r="D48" s="19"/>
      <c r="E48" s="20"/>
      <c r="F48" s="19"/>
      <c r="G48" s="20"/>
      <c r="H48" s="19"/>
      <c r="I48" s="20"/>
      <c r="J48" s="23"/>
      <c r="K48" s="23"/>
    </row>
    <row r="49" spans="4:11" x14ac:dyDescent="0.25">
      <c r="D49" s="19"/>
      <c r="E49" s="20"/>
      <c r="F49" s="19"/>
      <c r="G49" s="20"/>
      <c r="H49" s="19"/>
      <c r="I49" s="20"/>
      <c r="J49" s="23"/>
      <c r="K49" s="23"/>
    </row>
    <row r="50" spans="4:11" x14ac:dyDescent="0.25">
      <c r="D50" s="19"/>
      <c r="E50" s="20"/>
      <c r="F50" s="19"/>
      <c r="G50" s="20"/>
      <c r="H50" s="19"/>
      <c r="I50" s="20"/>
      <c r="J50" s="23"/>
      <c r="K50" s="23"/>
    </row>
    <row r="51" spans="4:11" x14ac:dyDescent="0.25">
      <c r="D51" s="19"/>
      <c r="H51" s="1"/>
      <c r="I51" s="20"/>
      <c r="J51" s="23"/>
      <c r="K51" s="23"/>
    </row>
    <row r="52" spans="4:11" x14ac:dyDescent="0.25">
      <c r="H52" s="1"/>
      <c r="J52" s="1"/>
    </row>
    <row r="53" spans="4:11" x14ac:dyDescent="0.25">
      <c r="J53" s="1"/>
    </row>
    <row r="60" spans="4:11" x14ac:dyDescent="0.25">
      <c r="G60" s="1"/>
    </row>
    <row r="61" spans="4:11" x14ac:dyDescent="0.25">
      <c r="G61" s="1"/>
    </row>
  </sheetData>
  <mergeCells count="1">
    <mergeCell ref="A36:D3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23:G25"/>
  <sheetViews>
    <sheetView topLeftCell="A13" zoomScale="115" zoomScaleNormal="115" workbookViewId="0">
      <selection activeCell="G28" sqref="G28"/>
    </sheetView>
  </sheetViews>
  <sheetFormatPr defaultRowHeight="15" x14ac:dyDescent="0.25"/>
  <cols>
    <col min="6" max="6" width="13.42578125" customWidth="1"/>
    <col min="7" max="7" width="17.85546875" customWidth="1"/>
  </cols>
  <sheetData>
    <row r="23" spans="5:7" x14ac:dyDescent="0.25">
      <c r="E23">
        <v>13500</v>
      </c>
      <c r="F23">
        <v>758.94</v>
      </c>
      <c r="G23">
        <f>E23*F23</f>
        <v>10245690</v>
      </c>
    </row>
    <row r="25" spans="5:7" x14ac:dyDescent="0.25">
      <c r="E25" s="1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P12" sqref="P1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P11" sqref="P1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A4" workbookViewId="0">
      <selection activeCell="K7" sqref="K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>
      <selection activeCell="E22" sqref="E2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NELLAM SRUSHTI</vt:lpstr>
      <vt:lpstr>IGR_1</vt:lpstr>
      <vt:lpstr>Sheet13</vt:lpstr>
      <vt:lpstr>Sheet30</vt:lpstr>
      <vt:lpstr>Sheet14</vt:lpstr>
      <vt:lpstr>Sheet15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2024-09-25T05:28:05Z</dcterms:modified>
</cp:coreProperties>
</file>