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anseva Sahakari Bank\Andheri (West)\Shripad Bhiwaji Dhure\"/>
    </mc:Choice>
  </mc:AlternateContent>
  <xr:revisionPtr revIDLastSave="0" documentId="13_ncr:1_{210B62C1-54DA-4ACD-AB20-D1B6EAF0B67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4" l="1"/>
  <c r="Q7" i="4" l="1"/>
  <c r="G28" i="4"/>
  <c r="C5" i="25" l="1"/>
  <c r="C4" i="25"/>
  <c r="C3" i="25"/>
  <c r="P2" i="4"/>
  <c r="P3" i="4"/>
  <c r="B3" i="4" s="1"/>
  <c r="C3" i="4" s="1"/>
  <c r="D3" i="4" s="1"/>
  <c r="P4" i="4"/>
  <c r="Q5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<sst xmlns="http://schemas.openxmlformats.org/spreadsheetml/2006/main" count="133" uniqueCount="91">
  <si>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</si>
  <si>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</si>
  <si>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</si>
  <si>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</si>
  <si>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</si>
  <si>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</si>
  <si>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</si>
  <si>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</si>
  <si>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</si>
  <si>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</si>
  <si>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</si>
  <si>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</si>
  <si>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</si>
  <si>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</si>
  <si>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</si>
  <si>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</si>
  <si>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</si>
  <si>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</si>
  <si>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</si>
  <si>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</si>
  <si>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</si>
  <si>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</si>
  <si>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</si>
  <si>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</si>
  <si>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</si>
  <si>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</si>
  <si>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</si>
  <si>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</si>
  <si>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</si>
  <si>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</si>
  <si>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</si>
  <si>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</si>
  <si>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</si>
  <si>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</si>
  <si>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</si>
  <si>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</si>
  <si>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</si>
  <si>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</si>
  <si>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</si>
  <si>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</si>
  <si>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</si>
  <si>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</si>
  <si>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</si>
  <si>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</si>
  <si>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</si>
  <si>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</si>
  <si>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</si>
  <si>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</si>
  <si>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</si>
  <si>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</si>
  <si>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</si>
  <si>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</si>
  <si>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</si>
  <si>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</si>
  <si>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</si>
  <si>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</si>
  <si>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</si>
  <si>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</si>
  <si>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</si>
  <si>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</si>
  <si>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</si>
  <si>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</si>
  <si>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</si>
  <si>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</si>
  <si>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</si>
  <si>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</si>
  <si>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</si>
  <si>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</si>
  <si>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</si>
  <si>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</si>
  <si>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</si>
  <si>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</si>
  <si>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</si>
  <si>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</si>
  <si>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</si>
  <si>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</si>
  <si>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</si>
  <si>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</si>
  <si>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</si>
  <si>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</si>
  <si>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</si>
  <si>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</si>
  <si>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</si>
  <si>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</si>
  <si>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IGR-18.04.24</t>
  </si>
  <si>
    <t>IGR-28.03.24</t>
  </si>
  <si>
    <t>IGR-22.02.24</t>
  </si>
  <si>
    <t>IGR-13.03.24</t>
  </si>
  <si>
    <t>IGR-20.03.24</t>
  </si>
  <si>
    <t>IGR-25.06.24</t>
  </si>
  <si>
    <t>Measured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</si>
</sst>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568E0-1045-43F7-95FA-C4BB72D5E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2FE3A5-04FA-4D79-98FF-AD9C2685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4063A6-6F16-48E7-B5F3-1A4E17DF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83C954-EAEA-4ED6-ABF5-735772A0B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1A4873-E755-4F4F-AC9A-489F4EEB8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A7FB7A-70B6-4F4A-B9BE-7238E19D5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64C82-F5E0-4838-8895-DA4CF716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926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6820CC-7481-4FE4-BE8D-205A0B9D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272929.98499999999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302329.98499999999</v>
      </c>
      <c r="D9" s="58" t="s">
        <v>62</v>
      </c>
      <c r="E9" s="59">
        <f>C9/10.764</f>
        <v>28087.140932738759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15</v>
      </c>
      <c r="D13" s="65">
        <f>D12-C13</f>
        <v>85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E28" sqref="E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19000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16500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15</v>
      </c>
      <c r="D7" s="24">
        <v>2024</v>
      </c>
    </row>
    <row r="8" spans="1:5" x14ac:dyDescent="0.25">
      <c r="A8" s="15" t="s">
        <v>18</v>
      </c>
      <c r="B8" s="23"/>
      <c r="C8" s="24">
        <f>C9-C7</f>
        <v>45</v>
      </c>
      <c r="D8" s="24">
        <v>2009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22.5</v>
      </c>
      <c r="D10" s="24"/>
    </row>
    <row r="11" spans="1:5" x14ac:dyDescent="0.25">
      <c r="A11" s="15"/>
      <c r="B11" s="25"/>
      <c r="C11" s="26">
        <f>C10%</f>
        <v>0.22500000000000001</v>
      </c>
      <c r="D11" s="26"/>
    </row>
    <row r="12" spans="1:5" x14ac:dyDescent="0.25">
      <c r="A12" s="15" t="s">
        <v>21</v>
      </c>
      <c r="B12" s="18"/>
      <c r="C12" s="19">
        <f>C6*C11</f>
        <v>562.5</v>
      </c>
      <c r="D12" s="22"/>
    </row>
    <row r="13" spans="1:5" x14ac:dyDescent="0.25">
      <c r="A13" s="15" t="s">
        <v>22</v>
      </c>
      <c r="B13" s="18"/>
      <c r="C13" s="19">
        <f>C6-C12</f>
        <v>1937.5</v>
      </c>
      <c r="D13" s="22"/>
    </row>
    <row r="14" spans="1:5" x14ac:dyDescent="0.25">
      <c r="A14" s="15" t="s">
        <v>15</v>
      </c>
      <c r="B14" s="18"/>
      <c r="C14" s="19">
        <f>C5</f>
        <v>16500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18437.5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225</v>
      </c>
      <c r="D18" s="24"/>
    </row>
    <row r="19" spans="1:5" x14ac:dyDescent="0.25">
      <c r="A19" s="15" t="s">
        <v>73</v>
      </c>
      <c r="B19" s="6"/>
      <c r="C19" s="30">
        <f>C18*C16</f>
        <v>4148437.5</v>
      </c>
      <c r="D19" s="72"/>
      <c r="E19" s="65"/>
    </row>
    <row r="20" spans="1:5" x14ac:dyDescent="0.25">
      <c r="A20" s="15" t="s">
        <v>24</v>
      </c>
      <c r="C20" s="31">
        <f>C19*90%</f>
        <v>3733593.75</v>
      </c>
      <c r="D20" s="30"/>
      <c r="E20" s="65"/>
    </row>
    <row r="21" spans="1:5" x14ac:dyDescent="0.25">
      <c r="A21" s="15" t="s">
        <v>25</v>
      </c>
      <c r="C21" s="31">
        <f>C19*80%</f>
        <v>3318750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562500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8642.578125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29" sqref="Q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7.28515625" bestFit="1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269</v>
      </c>
      <c r="C2" s="4">
        <f t="shared" ref="C2:C16" si="1">B2*1.2</f>
        <v>322.8</v>
      </c>
      <c r="D2" s="4">
        <f t="shared" ref="D2:D16" si="2">C2*1.2</f>
        <v>387.36</v>
      </c>
      <c r="E2" s="5">
        <f t="shared" ref="E2:E16" si="3">R2</f>
        <v>3500000</v>
      </c>
      <c r="F2" s="4">
        <f t="shared" ref="F2:F15" si="4">ROUND((E2/B2),0)</f>
        <v>13011</v>
      </c>
      <c r="G2" s="4">
        <f t="shared" ref="G2:G15" si="5">ROUND((E2/C2),0)</f>
        <v>10843</v>
      </c>
      <c r="H2" s="4">
        <f t="shared" ref="H2:H15" si="6">ROUND((E2/D2),0)</f>
        <v>9036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269</v>
      </c>
      <c r="R2" s="2">
        <v>3500000</v>
      </c>
      <c r="S2" s="2" t="s">
        <v>84</v>
      </c>
    </row>
    <row r="3" spans="1:19" x14ac:dyDescent="0.25">
      <c r="A3" s="4">
        <v>2</v>
      </c>
      <c r="B3" s="4">
        <f t="shared" si="0"/>
        <v>269</v>
      </c>
      <c r="C3" s="4">
        <f t="shared" si="1"/>
        <v>322.8</v>
      </c>
      <c r="D3" s="4">
        <f t="shared" si="2"/>
        <v>387.36</v>
      </c>
      <c r="E3" s="5">
        <f t="shared" si="3"/>
        <v>2700000</v>
      </c>
      <c r="F3" s="4">
        <f t="shared" si="4"/>
        <v>10037</v>
      </c>
      <c r="G3" s="4">
        <f t="shared" si="5"/>
        <v>8364</v>
      </c>
      <c r="H3" s="4">
        <f t="shared" si="6"/>
        <v>6970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269</v>
      </c>
      <c r="R3" s="2">
        <v>2700000</v>
      </c>
      <c r="S3" s="2" t="s">
        <v>85</v>
      </c>
    </row>
    <row r="4" spans="1:19" x14ac:dyDescent="0.25">
      <c r="A4" s="4">
        <v>3</v>
      </c>
      <c r="B4" s="4">
        <f t="shared" si="0"/>
        <v>269</v>
      </c>
      <c r="C4" s="4">
        <f t="shared" si="1"/>
        <v>322.8</v>
      </c>
      <c r="D4" s="4">
        <f t="shared" si="2"/>
        <v>387.36</v>
      </c>
      <c r="E4" s="5">
        <f t="shared" si="3"/>
        <v>4400000</v>
      </c>
      <c r="F4" s="4">
        <f t="shared" si="4"/>
        <v>16357</v>
      </c>
      <c r="G4" s="4">
        <f t="shared" si="5"/>
        <v>13631</v>
      </c>
      <c r="H4" s="4">
        <f t="shared" si="6"/>
        <v>11359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269</v>
      </c>
      <c r="R4" s="2">
        <v>4400000</v>
      </c>
      <c r="S4" s="2" t="s">
        <v>86</v>
      </c>
    </row>
    <row r="5" spans="1:19" x14ac:dyDescent="0.25">
      <c r="A5" s="4">
        <v>4</v>
      </c>
      <c r="B5" s="4">
        <f t="shared" si="0"/>
        <v>225</v>
      </c>
      <c r="C5" s="4">
        <f t="shared" si="1"/>
        <v>270</v>
      </c>
      <c r="D5" s="4">
        <f t="shared" si="2"/>
        <v>324</v>
      </c>
      <c r="E5" s="5">
        <f t="shared" si="3"/>
        <v>3100000</v>
      </c>
      <c r="F5" s="4">
        <f t="shared" si="4"/>
        <v>13778</v>
      </c>
      <c r="G5" s="4">
        <f t="shared" si="5"/>
        <v>11481</v>
      </c>
      <c r="H5" s="4">
        <f t="shared" si="6"/>
        <v>9568</v>
      </c>
      <c r="I5" s="4">
        <f t="shared" si="7"/>
        <v>0</v>
      </c>
      <c r="J5" s="4">
        <f t="shared" si="8"/>
        <v>0</v>
      </c>
      <c r="O5">
        <v>0</v>
      </c>
      <c r="P5">
        <v>270</v>
      </c>
      <c r="Q5">
        <f t="shared" ref="Q5:Q10" si="10">P5/1.2</f>
        <v>225</v>
      </c>
      <c r="R5" s="2">
        <v>3100000</v>
      </c>
      <c r="S5" s="2" t="s">
        <v>87</v>
      </c>
    </row>
    <row r="6" spans="1:19" x14ac:dyDescent="0.25">
      <c r="A6" s="4">
        <v>5</v>
      </c>
      <c r="B6" s="4">
        <f t="shared" si="0"/>
        <v>269</v>
      </c>
      <c r="C6" s="4">
        <f t="shared" si="1"/>
        <v>322.8</v>
      </c>
      <c r="D6" s="4">
        <f t="shared" si="2"/>
        <v>387.36</v>
      </c>
      <c r="E6" s="5">
        <f t="shared" si="3"/>
        <v>4850000</v>
      </c>
      <c r="F6" s="73">
        <f t="shared" si="4"/>
        <v>18030</v>
      </c>
      <c r="G6" s="73">
        <f t="shared" si="5"/>
        <v>15025</v>
      </c>
      <c r="H6" s="73">
        <f t="shared" si="6"/>
        <v>12521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v>323</v>
      </c>
      <c r="Q6" s="7">
        <v>269</v>
      </c>
      <c r="R6" s="74">
        <v>4850000</v>
      </c>
      <c r="S6" s="74" t="s">
        <v>88</v>
      </c>
    </row>
    <row r="7" spans="1:19" x14ac:dyDescent="0.25">
      <c r="A7" s="4">
        <v>6</v>
      </c>
      <c r="B7" s="4">
        <f t="shared" si="0"/>
        <v>224.96759999999998</v>
      </c>
      <c r="C7" s="4">
        <f t="shared" si="1"/>
        <v>269.96111999999994</v>
      </c>
      <c r="D7" s="4">
        <f t="shared" si="2"/>
        <v>323.9533439999999</v>
      </c>
      <c r="E7" s="5">
        <f t="shared" si="3"/>
        <v>4300000</v>
      </c>
      <c r="F7" s="73">
        <f t="shared" si="4"/>
        <v>19114</v>
      </c>
      <c r="G7" s="73">
        <f t="shared" si="5"/>
        <v>15928</v>
      </c>
      <c r="H7" s="73">
        <f t="shared" si="6"/>
        <v>13274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20.9*10.764</f>
        <v>224.96759999999998</v>
      </c>
      <c r="R7" s="74">
        <v>4300000</v>
      </c>
      <c r="S7" s="74" t="s">
        <v>89</v>
      </c>
    </row>
    <row r="8" spans="1:19" x14ac:dyDescent="0.25">
      <c r="A8" s="4">
        <v>7</v>
      </c>
      <c r="B8" s="4">
        <f t="shared" si="0"/>
        <v>325</v>
      </c>
      <c r="C8" s="4">
        <f t="shared" si="1"/>
        <v>390</v>
      </c>
      <c r="D8" s="4">
        <f t="shared" si="2"/>
        <v>468</v>
      </c>
      <c r="E8" s="5">
        <f t="shared" si="3"/>
        <v>6000000</v>
      </c>
      <c r="F8" s="73">
        <f t="shared" si="4"/>
        <v>18462</v>
      </c>
      <c r="G8" s="73">
        <f t="shared" si="5"/>
        <v>15385</v>
      </c>
      <c r="H8" s="73">
        <f t="shared" si="6"/>
        <v>12821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325</v>
      </c>
      <c r="R8" s="74">
        <v>6000000</v>
      </c>
      <c r="S8" s="2"/>
    </row>
    <row r="9" spans="1:19" x14ac:dyDescent="0.25">
      <c r="A9" s="4">
        <v>8</v>
      </c>
      <c r="B9" s="4">
        <f t="shared" si="0"/>
        <v>275</v>
      </c>
      <c r="C9" s="4">
        <f t="shared" si="1"/>
        <v>330</v>
      </c>
      <c r="D9" s="4">
        <f t="shared" si="2"/>
        <v>396</v>
      </c>
      <c r="E9" s="5">
        <f t="shared" si="3"/>
        <v>4800000</v>
      </c>
      <c r="F9" s="73">
        <f t="shared" si="4"/>
        <v>17455</v>
      </c>
      <c r="G9" s="73">
        <f t="shared" si="5"/>
        <v>14545</v>
      </c>
      <c r="H9" s="73">
        <f t="shared" si="6"/>
        <v>12121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275</v>
      </c>
      <c r="R9" s="74">
        <v>4800000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7" t="s">
        <v>90</v>
      </c>
      <c r="G27" s="57">
        <v>292</v>
      </c>
    </row>
    <row r="28" spans="1:19" s="10" customFormat="1" x14ac:dyDescent="0.25">
      <c r="C28" s="67" t="s">
        <v>74</v>
      </c>
      <c r="D28" s="67"/>
      <c r="F28" s="52" t="s">
        <v>83</v>
      </c>
      <c r="G28" s="52">
        <f>225</f>
        <v>225</v>
      </c>
      <c r="H28" s="10">
        <f>G27-G28</f>
        <v>67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v>19000</v>
      </c>
      <c r="H29" s="10">
        <f>G29/G28</f>
        <v>84.444444444444443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2024-09-24T08:55:53Z</dcterms:modified>
</cp:coreProperties>
</file>