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BOB\Old Jakatnaka\Nurul Hasan Mohd Idrees Khan\"/>
    </mc:Choice>
  </mc:AlternateContent>
  <xr:revisionPtr revIDLastSave="0" documentId="13_ncr:1_{706A0DDD-F73F-4D32-999E-E1FB6FF85A6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U2" i="4" l="1"/>
  <c r="Q3" i="4"/>
  <c r="C6" i="4"/>
  <c r="C7" i="4"/>
  <c r="C8" i="4"/>
  <c r="C9" i="4"/>
  <c r="C10" i="4"/>
  <c r="C11" i="4"/>
  <c r="C12" i="4"/>
  <c r="C13" i="4"/>
  <c r="C14" i="4"/>
  <c r="C15" i="4"/>
  <c r="C2" i="4"/>
  <c r="Q2" i="4"/>
  <c r="E33" i="4" l="1"/>
  <c r="E32" i="4"/>
  <c r="E31" i="4"/>
  <c r="E30" i="4"/>
  <c r="E29" i="4"/>
  <c r="E28" i="4"/>
  <c r="E27" i="4"/>
  <c r="E26" i="4"/>
  <c r="E25" i="4"/>
  <c r="H23" i="4"/>
  <c r="H30" i="4"/>
  <c r="I21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P4" i="4"/>
  <c r="P3" i="4"/>
  <c r="P2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A12" i="4"/>
  <c r="B11" i="4"/>
  <c r="A11" i="4"/>
  <c r="B10" i="4"/>
  <c r="A10" i="4"/>
  <c r="B9" i="4"/>
  <c r="A9" i="4"/>
  <c r="B8" i="4"/>
  <c r="A8" i="4"/>
  <c r="A7" i="4"/>
  <c r="B6" i="4"/>
  <c r="A6" i="4"/>
  <c r="B5" i="4"/>
  <c r="C5" i="4" s="1"/>
  <c r="A5" i="4"/>
  <c r="B4" i="4"/>
  <c r="C4" i="4" s="1"/>
  <c r="A4" i="4"/>
  <c r="B3" i="4"/>
  <c r="C3" i="4" s="1"/>
  <c r="A3" i="4"/>
  <c r="B2" i="4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<sst xmlns="http://schemas.openxmlformats.org/spreadsheetml/2006/main" count="30" uniqueCount="26">
  <si>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</si>
  <si>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</si>
  <si>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</si>
  <si>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</si>
  <si>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</si>
  <si>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</si>
  <si>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</si>
  <si>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</si>
  <si>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</si>
  <si>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</si>
  <si>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</si>
  <si>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</si>
  <si>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</si>
  <si>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102, 1st Floor, Wing - B, Al Taj Apartment, Plot No. 21, Village - Nizampur, Taluka - Thane, District - Thane, Bhiwandi</t>
  </si>
  <si>
    <t>agreeenmt - 24.05.22</t>
  </si>
  <si>
    <t>rate</t>
  </si>
  <si>
    <t>value</t>
  </si>
  <si>
    <t>av</t>
  </si>
  <si>
    <t>sd</t>
  </si>
  <si>
    <t>rd</t>
  </si>
  <si>
    <t>rera ca</t>
  </si>
  <si>
    <t>previour report - 2020</t>
  </si>
  <si>
    <t>LS - 34 lakhs</t>
  </si>
  <si>
    <t>mca</t>
  </si>
  <si>
    <t>20.06.23</t>
  </si>
  <si>
    <t>oc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</si>
</sst>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24</xdr:row>
      <xdr:rowOff>161925</xdr:rowOff>
    </xdr:from>
    <xdr:to>
      <xdr:col>25</xdr:col>
      <xdr:colOff>96312</xdr:colOff>
      <xdr:row>49</xdr:row>
      <xdr:rowOff>153063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F52195-61BB-44AB-9690-3C543770C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5305425"/>
          <a:ext cx="7611537" cy="4753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607314</xdr:colOff>
      <xdr:row>56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0997A-3806-44D3-8A9E-DF918D87D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13</xdr:col>
      <xdr:colOff>239179</xdr:colOff>
      <xdr:row>48</xdr:row>
      <xdr:rowOff>77327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664D9-DA77-4F79-9478-336D5CD1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554379" cy="8078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344139</xdr:colOff>
      <xdr:row>45</xdr:row>
      <xdr:rowOff>96433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EA59AE-9E42-4A24-8B75-F95573DD2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78539" cy="8478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1191</xdr:colOff>
      <xdr:row>51</xdr:row>
      <xdr:rowOff>58441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0B47C1-CA9F-49E9-84E0-64A1DCFB2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535591" cy="9250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zoomScaleNormal="100" workbookViewId="0">
      <selection activeCell="H23" sqref="H2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  <col min="21" max="21" width="11.7109375" bestFit="1" customWidth="1"/>
  </cols>
  <sheetData>
    <row r="1" spans="1:21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1" x14ac:dyDescent="0.25">
      <c r="A2" s="4">
        <f t="shared" ref="A2:A15" si="0">N2</f>
        <v>0</v>
      </c>
      <c r="B2" s="4">
        <f t="shared" ref="B2:B15" si="1">Q2</f>
        <v>503.43227999999999</v>
      </c>
      <c r="C2" s="4">
        <f>B2*1.1</f>
        <v>553.77550800000006</v>
      </c>
      <c r="D2" s="4">
        <f t="shared" ref="D2:D13" si="2">C2*1.2</f>
        <v>664.53060960000005</v>
      </c>
      <c r="E2" s="5">
        <f t="shared" ref="E2:E13" si="3">R2</f>
        <v>2000000</v>
      </c>
      <c r="F2" s="10">
        <f t="shared" ref="F2:F13" si="4">ROUND((E2/B2),0)</f>
        <v>3973</v>
      </c>
      <c r="G2" s="10">
        <f t="shared" ref="G2:G13" si="5">ROUND((E2/C2),0)</f>
        <v>3612</v>
      </c>
      <c r="H2" s="10">
        <f t="shared" ref="H2:H13" si="6">ROUND((E2/D2),0)</f>
        <v>3010</v>
      </c>
      <c r="I2" s="4" t="e">
        <f>#REF!</f>
        <v>#REF!</v>
      </c>
      <c r="J2" s="4" t="str">
        <f t="shared" ref="J2:J13" si="7">S2</f>
        <v>20.06.23</v>
      </c>
      <c r="O2">
        <v>0</v>
      </c>
      <c r="P2">
        <f t="shared" ref="P2:P12" si="8">O2/1.2</f>
        <v>0</v>
      </c>
      <c r="Q2">
        <f>46.77*10.764</f>
        <v>503.43227999999999</v>
      </c>
      <c r="R2" s="2">
        <v>2000000</v>
      </c>
      <c r="S2" s="8" t="s">
        <v>24</v>
      </c>
      <c r="T2" s="8"/>
      <c r="U2" s="2">
        <f>R2+140000+20000</f>
        <v>2160000</v>
      </c>
    </row>
    <row r="3" spans="1:21" x14ac:dyDescent="0.25">
      <c r="A3" s="4">
        <f t="shared" si="0"/>
        <v>0</v>
      </c>
      <c r="B3" s="4">
        <f t="shared" si="1"/>
        <v>626.46479999999997</v>
      </c>
      <c r="C3" s="4">
        <f t="shared" ref="C3:C15" si="9">B3*1.1</f>
        <v>689.11127999999997</v>
      </c>
      <c r="D3" s="4">
        <f t="shared" si="2"/>
        <v>826.93353599999989</v>
      </c>
      <c r="E3" s="5">
        <f t="shared" si="3"/>
        <v>2400000</v>
      </c>
      <c r="F3" s="10">
        <f t="shared" si="4"/>
        <v>3831</v>
      </c>
      <c r="G3" s="10">
        <f t="shared" si="5"/>
        <v>3483</v>
      </c>
      <c r="H3" s="10">
        <f t="shared" si="6"/>
        <v>2902</v>
      </c>
      <c r="I3" s="4" t="e">
        <f>#REF!</f>
        <v>#REF!</v>
      </c>
      <c r="J3" s="4" t="str">
        <f t="shared" si="7"/>
        <v>20.06.23</v>
      </c>
      <c r="O3">
        <v>0</v>
      </c>
      <c r="P3">
        <f t="shared" si="8"/>
        <v>0</v>
      </c>
      <c r="Q3">
        <f>58.2*10.764</f>
        <v>626.46479999999997</v>
      </c>
      <c r="R3" s="2">
        <v>2400000</v>
      </c>
      <c r="S3" s="8" t="s">
        <v>24</v>
      </c>
      <c r="T3" s="8"/>
    </row>
    <row r="4" spans="1:21" x14ac:dyDescent="0.25">
      <c r="A4" s="4">
        <f t="shared" si="0"/>
        <v>0</v>
      </c>
      <c r="B4" s="4">
        <f t="shared" si="1"/>
        <v>320</v>
      </c>
      <c r="C4" s="4">
        <f t="shared" si="9"/>
        <v>352</v>
      </c>
      <c r="D4" s="4">
        <f t="shared" si="2"/>
        <v>422.4</v>
      </c>
      <c r="E4" s="5">
        <f t="shared" si="3"/>
        <v>2909000</v>
      </c>
      <c r="F4" s="10">
        <f t="shared" si="4"/>
        <v>9091</v>
      </c>
      <c r="G4" s="10">
        <f t="shared" si="5"/>
        <v>8264</v>
      </c>
      <c r="H4" s="10">
        <f t="shared" si="6"/>
        <v>6887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320</v>
      </c>
      <c r="R4" s="2">
        <v>2909000</v>
      </c>
      <c r="S4" s="8"/>
      <c r="T4" s="8"/>
    </row>
    <row r="5" spans="1:21" x14ac:dyDescent="0.25">
      <c r="A5" s="4">
        <f t="shared" si="0"/>
        <v>0</v>
      </c>
      <c r="B5" s="4">
        <f t="shared" si="1"/>
        <v>300</v>
      </c>
      <c r="C5" s="4">
        <f t="shared" si="9"/>
        <v>330</v>
      </c>
      <c r="D5" s="4">
        <f t="shared" si="2"/>
        <v>396</v>
      </c>
      <c r="E5" s="5">
        <f t="shared" si="3"/>
        <v>2727000</v>
      </c>
      <c r="F5" s="15">
        <f t="shared" si="4"/>
        <v>9090</v>
      </c>
      <c r="G5" s="15">
        <f t="shared" si="5"/>
        <v>8264</v>
      </c>
      <c r="H5" s="10">
        <f t="shared" si="6"/>
        <v>6886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300</v>
      </c>
      <c r="R5" s="2">
        <v>2727000</v>
      </c>
      <c r="S5" s="8"/>
      <c r="T5" s="8"/>
    </row>
    <row r="6" spans="1:21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2:Q12" si="10">P6/1.2</f>
        <v>0</v>
      </c>
      <c r="R6" s="2">
        <v>0</v>
      </c>
      <c r="S6" s="8"/>
      <c r="T6" s="8"/>
    </row>
    <row r="7" spans="1:21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1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1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1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1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1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1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1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1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3:24" x14ac:dyDescent="0.25">
      <c r="G17" t="s">
        <v>13</v>
      </c>
    </row>
    <row r="21" spans="3:24" x14ac:dyDescent="0.25">
      <c r="G21" t="s">
        <v>20</v>
      </c>
      <c r="H21">
        <v>436</v>
      </c>
      <c r="I21">
        <f>40.47*10.764</f>
        <v>435.61907999999994</v>
      </c>
    </row>
    <row r="22" spans="3:24" x14ac:dyDescent="0.25">
      <c r="G22" t="s">
        <v>15</v>
      </c>
      <c r="H22">
        <v>5000</v>
      </c>
    </row>
    <row r="23" spans="3:24" x14ac:dyDescent="0.25">
      <c r="G23" t="s">
        <v>16</v>
      </c>
      <c r="H23">
        <f>H22*H21</f>
        <v>2180000</v>
      </c>
      <c r="P23" t="s">
        <v>21</v>
      </c>
    </row>
    <row r="24" spans="3:24" x14ac:dyDescent="0.25">
      <c r="C24" t="s">
        <v>23</v>
      </c>
      <c r="G24" s="6"/>
      <c r="H24" s="6"/>
    </row>
    <row r="25" spans="3:24" x14ac:dyDescent="0.25">
      <c r="C25">
        <v>3.04</v>
      </c>
      <c r="D25">
        <v>3</v>
      </c>
      <c r="E25">
        <f>D25*C25</f>
        <v>9.120000000000001</v>
      </c>
      <c r="H25" t="s">
        <v>22</v>
      </c>
      <c r="I25" t="s">
        <v>25</v>
      </c>
    </row>
    <row r="26" spans="3:24" x14ac:dyDescent="0.25">
      <c r="C26">
        <v>1.2</v>
      </c>
      <c r="D26">
        <v>1.3</v>
      </c>
      <c r="E26">
        <f t="shared" ref="E26:E31" si="21">D26*C26</f>
        <v>1.56</v>
      </c>
      <c r="G26" t="s">
        <v>14</v>
      </c>
      <c r="P26" s="11"/>
      <c r="Q26" s="11"/>
      <c r="R26" s="13"/>
      <c r="T26" s="11"/>
      <c r="U26" s="11"/>
      <c r="V26" s="11"/>
      <c r="W26" s="11"/>
      <c r="X26" s="11"/>
    </row>
    <row r="27" spans="3:24" x14ac:dyDescent="0.25">
      <c r="C27">
        <v>1.64</v>
      </c>
      <c r="D27">
        <v>1.2</v>
      </c>
      <c r="E27">
        <f t="shared" si="21"/>
        <v>1.9679999999999997</v>
      </c>
      <c r="G27" t="s">
        <v>17</v>
      </c>
      <c r="H27">
        <v>1650000</v>
      </c>
      <c r="P27" s="11"/>
      <c r="Q27" s="14"/>
      <c r="R27" s="14"/>
      <c r="T27" s="14"/>
      <c r="U27" s="14"/>
      <c r="V27" s="11"/>
      <c r="W27" s="11"/>
      <c r="X27" s="11"/>
    </row>
    <row r="28" spans="3:24" x14ac:dyDescent="0.25">
      <c r="C28">
        <v>2.8</v>
      </c>
      <c r="D28">
        <v>3.12</v>
      </c>
      <c r="E28">
        <f t="shared" si="21"/>
        <v>8.7359999999999989</v>
      </c>
      <c r="G28" t="s">
        <v>18</v>
      </c>
      <c r="H28">
        <v>115500</v>
      </c>
      <c r="P28" s="11"/>
      <c r="Q28" s="11"/>
      <c r="R28" s="11"/>
      <c r="T28" s="11"/>
      <c r="U28" s="11"/>
      <c r="V28" s="11"/>
      <c r="W28" s="11"/>
      <c r="X28" s="11"/>
    </row>
    <row r="29" spans="3:24" x14ac:dyDescent="0.25">
      <c r="C29">
        <v>0.99</v>
      </c>
      <c r="D29">
        <v>2.7</v>
      </c>
      <c r="E29">
        <f t="shared" si="21"/>
        <v>2.673</v>
      </c>
      <c r="G29" t="s">
        <v>19</v>
      </c>
      <c r="H29">
        <v>16500</v>
      </c>
      <c r="P29" s="11"/>
      <c r="Q29" s="11"/>
      <c r="R29" s="11"/>
      <c r="T29" s="11"/>
      <c r="U29" s="11"/>
      <c r="V29" s="11"/>
      <c r="W29" s="11"/>
      <c r="X29" s="11"/>
    </row>
    <row r="30" spans="3:24" x14ac:dyDescent="0.25">
      <c r="C30">
        <v>3.98</v>
      </c>
      <c r="D30">
        <v>2.72</v>
      </c>
      <c r="E30">
        <f t="shared" si="21"/>
        <v>10.825600000000001</v>
      </c>
      <c r="H30">
        <f>SUM(H27:H29)</f>
        <v>1782000</v>
      </c>
      <c r="P30" s="11"/>
      <c r="Q30" s="11"/>
      <c r="R30" s="12"/>
      <c r="T30" s="12"/>
      <c r="U30" s="12"/>
      <c r="V30" s="11"/>
      <c r="W30" s="11"/>
      <c r="X30" s="11"/>
    </row>
    <row r="31" spans="3:24" x14ac:dyDescent="0.25">
      <c r="C31">
        <v>4.32</v>
      </c>
      <c r="D31">
        <v>1</v>
      </c>
      <c r="E31">
        <f t="shared" si="21"/>
        <v>4.32</v>
      </c>
      <c r="P31" s="11"/>
      <c r="Q31" s="11"/>
      <c r="R31" s="11"/>
      <c r="T31" s="11"/>
      <c r="U31" s="11"/>
      <c r="V31" s="11"/>
      <c r="W31" s="11"/>
      <c r="X31" s="11"/>
    </row>
    <row r="32" spans="3:24" x14ac:dyDescent="0.25">
      <c r="E32">
        <f>SUM(E25:E31)</f>
        <v>39.202600000000004</v>
      </c>
      <c r="P32" s="11"/>
      <c r="Q32" s="11"/>
      <c r="R32" s="11"/>
      <c r="T32" s="11"/>
      <c r="U32" s="11"/>
      <c r="V32" s="11"/>
      <c r="W32" s="11"/>
      <c r="X32" s="11"/>
    </row>
    <row r="33" spans="5:24" x14ac:dyDescent="0.25">
      <c r="E33">
        <f>E32*10.764</f>
        <v>421.97678640000004</v>
      </c>
      <c r="P33" s="11"/>
      <c r="Q33" s="11"/>
      <c r="R33" s="11"/>
      <c r="T33" s="11"/>
      <c r="U33" s="11"/>
      <c r="V33" s="11"/>
      <c r="W33" s="11"/>
      <c r="X33" s="11"/>
    </row>
    <row r="34" spans="5:24" x14ac:dyDescent="0.25">
      <c r="P34" s="11"/>
      <c r="Q34" s="11"/>
      <c r="R34" s="11"/>
      <c r="S34" s="6"/>
      <c r="T34" s="11"/>
      <c r="U34" s="11"/>
      <c r="V34" s="11"/>
      <c r="W34" s="11"/>
      <c r="X34" s="11"/>
    </row>
    <row r="35" spans="5:24" x14ac:dyDescent="0.25">
      <c r="P35" s="11"/>
      <c r="Q35" s="11"/>
      <c r="R35" s="11"/>
      <c r="S35" s="6"/>
      <c r="T35" s="11"/>
      <c r="U35" s="11"/>
      <c r="V35" s="11"/>
      <c r="W35" s="11"/>
      <c r="X35" s="11"/>
    </row>
    <row r="36" spans="5:24" x14ac:dyDescent="0.25">
      <c r="Q36" s="11"/>
      <c r="R36" s="11"/>
    </row>
    <row r="37" spans="5:24" x14ac:dyDescent="0.25">
      <c r="Q37" s="11"/>
      <c r="R37" s="11"/>
      <c r="T37" s="6"/>
    </row>
    <row r="38" spans="5:24" x14ac:dyDescent="0.25">
      <c r="P38" s="11"/>
      <c r="Q38" s="11"/>
      <c r="R38" s="11"/>
      <c r="S38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0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0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topLeftCell="A4"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2024-09-19T09:39:09Z</dcterms:modified>
</cp:coreProperties>
</file>