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hetan\Desktop\Tabeer Vista\"/>
    </mc:Choice>
  </mc:AlternateContent>
  <bookViews>
    <workbookView xWindow="0" yWindow="0" windowWidth="20490" windowHeight="7755" tabRatio="451"/>
  </bookViews>
  <sheets>
    <sheet name="TABEER VISTA" sheetId="110" r:id="rId1"/>
    <sheet name="RERA" sheetId="73" r:id="rId2"/>
    <sheet name="IGR" sheetId="115" r:id="rId3"/>
    <sheet name="Listing1" sheetId="118" r:id="rId4"/>
    <sheet name="Listing2" sheetId="117" r:id="rId5"/>
    <sheet name="Listing3" sheetId="119" r:id="rId6"/>
    <sheet name="Listing4" sheetId="120" r:id="rId7"/>
  </sheets>
  <definedNames>
    <definedName name="_xlnm._FilterDatabase" localSheetId="1" hidden="1">RERA!#REF!</definedName>
    <definedName name="_xlnm._FilterDatabase" localSheetId="0" hidden="1">'TABEER VISTA'!#REF!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40" i="110" l="1"/>
  <c r="H27" i="115"/>
  <c r="M35" i="110"/>
  <c r="M36" i="110"/>
  <c r="M37" i="110"/>
  <c r="M18" i="110"/>
  <c r="M19" i="110"/>
  <c r="M20" i="110"/>
  <c r="M21" i="110"/>
  <c r="M22" i="110"/>
  <c r="M23" i="110"/>
  <c r="M24" i="110"/>
  <c r="M25" i="110"/>
  <c r="M26" i="110"/>
  <c r="M27" i="110"/>
  <c r="M28" i="110"/>
  <c r="M29" i="110"/>
  <c r="M30" i="110"/>
  <c r="M31" i="110"/>
  <c r="M32" i="110"/>
  <c r="M33" i="110"/>
  <c r="M34" i="110"/>
  <c r="M3" i="110"/>
  <c r="M4" i="110"/>
  <c r="M5" i="110"/>
  <c r="M6" i="110"/>
  <c r="M7" i="110"/>
  <c r="M8" i="110"/>
  <c r="M9" i="110"/>
  <c r="M10" i="110"/>
  <c r="M11" i="110"/>
  <c r="M12" i="110"/>
  <c r="M13" i="110"/>
  <c r="M14" i="110"/>
  <c r="M15" i="110"/>
  <c r="M16" i="110"/>
  <c r="M17" i="110"/>
  <c r="L36" i="110"/>
  <c r="L37" i="110"/>
  <c r="L18" i="110"/>
  <c r="L19" i="110"/>
  <c r="L20" i="110"/>
  <c r="L21" i="110"/>
  <c r="L38" i="110" s="1"/>
  <c r="L22" i="110"/>
  <c r="L23" i="110"/>
  <c r="L24" i="110"/>
  <c r="L25" i="110"/>
  <c r="L26" i="110"/>
  <c r="L27" i="110"/>
  <c r="L28" i="110"/>
  <c r="L29" i="110"/>
  <c r="L30" i="110"/>
  <c r="L31" i="110"/>
  <c r="L32" i="110"/>
  <c r="L33" i="110"/>
  <c r="L34" i="110"/>
  <c r="L35" i="110"/>
  <c r="L3" i="110"/>
  <c r="L4" i="110"/>
  <c r="L5" i="110"/>
  <c r="L6" i="110"/>
  <c r="L7" i="110"/>
  <c r="L8" i="110"/>
  <c r="L9" i="110"/>
  <c r="L10" i="110"/>
  <c r="L11" i="110"/>
  <c r="L12" i="110"/>
  <c r="L13" i="110"/>
  <c r="L14" i="110"/>
  <c r="L15" i="110"/>
  <c r="L16" i="110"/>
  <c r="L17" i="110"/>
  <c r="K32" i="110"/>
  <c r="K33" i="110"/>
  <c r="K34" i="110"/>
  <c r="K35" i="110"/>
  <c r="K36" i="110"/>
  <c r="K37" i="110"/>
  <c r="K19" i="110"/>
  <c r="K20" i="110"/>
  <c r="K21" i="110"/>
  <c r="K22" i="110"/>
  <c r="K23" i="110"/>
  <c r="K24" i="110"/>
  <c r="K25" i="110"/>
  <c r="K26" i="110"/>
  <c r="K27" i="110"/>
  <c r="K28" i="110"/>
  <c r="K29" i="110"/>
  <c r="K30" i="110"/>
  <c r="K31" i="110"/>
  <c r="K3" i="110"/>
  <c r="K4" i="110"/>
  <c r="K5" i="110"/>
  <c r="K6" i="110"/>
  <c r="K7" i="110"/>
  <c r="K8" i="110"/>
  <c r="K9" i="110"/>
  <c r="K10" i="110"/>
  <c r="K11" i="110"/>
  <c r="K12" i="110"/>
  <c r="K13" i="110"/>
  <c r="K14" i="110"/>
  <c r="K15" i="110"/>
  <c r="K16" i="110"/>
  <c r="K17" i="110"/>
  <c r="K18" i="110"/>
  <c r="J33" i="110"/>
  <c r="J34" i="110"/>
  <c r="J35" i="110"/>
  <c r="J36" i="110"/>
  <c r="J37" i="110"/>
  <c r="J17" i="110"/>
  <c r="J18" i="110"/>
  <c r="J19" i="110"/>
  <c r="J20" i="110"/>
  <c r="J21" i="110"/>
  <c r="J22" i="110"/>
  <c r="J23" i="110"/>
  <c r="J24" i="110"/>
  <c r="J25" i="110"/>
  <c r="J26" i="110"/>
  <c r="J27" i="110"/>
  <c r="J28" i="110"/>
  <c r="J29" i="110"/>
  <c r="J30" i="110"/>
  <c r="J31" i="110"/>
  <c r="J32" i="110"/>
  <c r="J3" i="110"/>
  <c r="J4" i="110"/>
  <c r="J5" i="110"/>
  <c r="J6" i="110"/>
  <c r="J7" i="110"/>
  <c r="J8" i="110"/>
  <c r="J9" i="110"/>
  <c r="J10" i="110"/>
  <c r="J11" i="110"/>
  <c r="J12" i="110"/>
  <c r="J13" i="110"/>
  <c r="J14" i="110"/>
  <c r="J15" i="110"/>
  <c r="J16" i="110"/>
  <c r="J2" i="110"/>
  <c r="H31" i="110"/>
  <c r="H32" i="110"/>
  <c r="H33" i="110"/>
  <c r="H34" i="110"/>
  <c r="H35" i="110"/>
  <c r="H36" i="110"/>
  <c r="H37" i="110"/>
  <c r="H17" i="110"/>
  <c r="H18" i="110"/>
  <c r="H19" i="110"/>
  <c r="H20" i="110"/>
  <c r="H21" i="110"/>
  <c r="H22" i="110"/>
  <c r="H23" i="110"/>
  <c r="H24" i="110"/>
  <c r="H25" i="110"/>
  <c r="H26" i="110"/>
  <c r="H27" i="110"/>
  <c r="H28" i="110"/>
  <c r="H29" i="110"/>
  <c r="H30" i="110"/>
  <c r="H5" i="110"/>
  <c r="H6" i="110"/>
  <c r="H7" i="110"/>
  <c r="H8" i="110"/>
  <c r="H9" i="110"/>
  <c r="H10" i="110"/>
  <c r="H11" i="110"/>
  <c r="H12" i="110"/>
  <c r="H13" i="110"/>
  <c r="H14" i="110"/>
  <c r="H15" i="110"/>
  <c r="H16" i="110"/>
  <c r="G37" i="110"/>
  <c r="G36" i="110"/>
  <c r="L49" i="110"/>
  <c r="L48" i="110"/>
  <c r="K49" i="110"/>
  <c r="K48" i="110"/>
  <c r="J49" i="110"/>
  <c r="J48" i="110"/>
  <c r="H49" i="110"/>
  <c r="H48" i="110"/>
  <c r="G31" i="110"/>
  <c r="G30" i="110"/>
  <c r="G25" i="110"/>
  <c r="G26" i="110"/>
  <c r="G24" i="110"/>
  <c r="G19" i="110"/>
  <c r="G18" i="110"/>
  <c r="G13" i="110"/>
  <c r="G12" i="110"/>
  <c r="G7" i="110"/>
  <c r="G6" i="110"/>
  <c r="G35" i="110"/>
  <c r="G29" i="110"/>
  <c r="G23" i="110"/>
  <c r="G17" i="110"/>
  <c r="G11" i="110"/>
  <c r="G5" i="110"/>
  <c r="G4" i="110"/>
  <c r="H4" i="110" s="1"/>
  <c r="G34" i="110"/>
  <c r="G28" i="110"/>
  <c r="G22" i="110"/>
  <c r="G16" i="110"/>
  <c r="G10" i="110"/>
  <c r="G33" i="110"/>
  <c r="G27" i="110"/>
  <c r="G21" i="110"/>
  <c r="G15" i="110"/>
  <c r="G9" i="110"/>
  <c r="H3" i="110"/>
  <c r="G3" i="110"/>
  <c r="G32" i="110"/>
  <c r="G20" i="110"/>
  <c r="G14" i="110"/>
  <c r="G8" i="110"/>
  <c r="G2" i="110"/>
  <c r="H2" i="110" s="1"/>
  <c r="H46" i="110"/>
  <c r="J46" i="110"/>
  <c r="H45" i="110"/>
  <c r="J45" i="110"/>
  <c r="H44" i="110"/>
  <c r="K44" i="110" s="1"/>
  <c r="J44" i="110"/>
  <c r="J43" i="110"/>
  <c r="H43" i="110"/>
  <c r="K43" i="110" s="1"/>
  <c r="K38" i="110" l="1"/>
  <c r="K46" i="110"/>
  <c r="K45" i="110"/>
  <c r="E38" i="110" l="1"/>
  <c r="F38" i="110"/>
  <c r="O4" i="115" l="1"/>
  <c r="O2" i="110" l="1"/>
  <c r="P2" i="110" s="1"/>
  <c r="Q2" i="110" s="1"/>
  <c r="G38" i="110"/>
  <c r="K2" i="110" l="1"/>
  <c r="L2" i="110"/>
  <c r="M2" i="110"/>
  <c r="P4" i="115"/>
  <c r="H38" i="110"/>
  <c r="H39" i="110" s="1"/>
  <c r="J38" i="110" l="1"/>
</calcChain>
</file>

<file path=xl/sharedStrings.xml><?xml version="1.0" encoding="utf-8"?>
<sst xmlns="http://schemas.openxmlformats.org/spreadsheetml/2006/main" count="50" uniqueCount="17">
  <si>
    <t>Sr. No.</t>
  </si>
  <si>
    <t>Floor No.</t>
  </si>
  <si>
    <t>Total</t>
  </si>
  <si>
    <t xml:space="preserve">  Flat No.</t>
  </si>
  <si>
    <t>2BHK</t>
  </si>
  <si>
    <t>Comp.</t>
  </si>
  <si>
    <t xml:space="preserve">Total Area in 
Sq. Ft. 
</t>
  </si>
  <si>
    <t>4BHK</t>
  </si>
  <si>
    <t xml:space="preserve">As per RERA Carpet Area in 
Sq. Ft. 
</t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</si>
  <si>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</si>
  <si>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</si>
  <si>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</si>
  <si>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theme="1"/>
        <rFont val="Rupee Foradian"/>
        <family val="2"/>
      </rPr>
      <t>`</t>
    </r>
  </si>
  <si>
    <t xml:space="preserve">As per Plan Balcony  Area in 
Sq. Ft. 
</t>
  </si>
  <si>
    <r>
      <t xml:space="preserve">  Carpet 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</si>
  <si>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 xml:space="preserve">Built up Area in 
Sq. Ft. ( 10% ) 
</t>
  </si>
  <si>
    <t>3BHK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</si>
</sst>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61">
    <xf numFmtId="0" fontId="0" fillId="0" borderId="0" xfId="0"/>
    <xf numFmtId="0" fontId="0" fillId="0" borderId="0" xfId="0"/>
    <xf numFmtId="1" fontId="0" fillId="0" borderId="0" xfId="0" applyNumberFormat="1"/>
    <xf numFmtId="164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164" fontId="1" fillId="0" borderId="0" xfId="3" applyFont="1"/>
    <xf numFmtId="164" fontId="1" fillId="0" borderId="0" xfId="0" applyNumberFormat="1" applyFont="1"/>
    <xf numFmtId="0" fontId="0" fillId="2" borderId="8" xfId="0" applyFill="1" applyBorder="1"/>
    <xf numFmtId="0" fontId="0" fillId="2" borderId="9" xfId="0" applyFill="1" applyBorder="1"/>
    <xf numFmtId="0" fontId="3" fillId="2" borderId="3" xfId="0" applyFont="1" applyFill="1" applyBorder="1" applyAlignment="1">
      <alignment horizontal="left" vertical="top" wrapText="1"/>
    </xf>
    <xf numFmtId="164" fontId="0" fillId="0" borderId="0" xfId="3" applyFont="1"/>
    <xf numFmtId="0" fontId="3" fillId="3" borderId="3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7" fillId="4" borderId="1" xfId="0" applyFont="1" applyFill="1" applyBorder="1" applyAlignment="1">
      <alignment horizontal="center"/>
    </xf>
    <xf numFmtId="0" fontId="7" fillId="0" borderId="7" xfId="0" applyFont="1" applyBorder="1" applyAlignment="1">
      <alignment horizontal="center"/>
    </xf>
    <xf numFmtId="1" fontId="5" fillId="0" borderId="6" xfId="2" applyNumberFormat="1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0" fillId="4" borderId="0" xfId="0" applyFont="1" applyFill="1"/>
    <xf numFmtId="0" fontId="0" fillId="0" borderId="0" xfId="0" applyFont="1"/>
    <xf numFmtId="0" fontId="0" fillId="0" borderId="0" xfId="0" applyFont="1" applyFill="1"/>
    <xf numFmtId="0" fontId="9" fillId="0" borderId="0" xfId="0" applyFont="1"/>
    <xf numFmtId="164" fontId="9" fillId="0" borderId="0" xfId="0" applyNumberFormat="1" applyFont="1"/>
    <xf numFmtId="164" fontId="0" fillId="0" borderId="0" xfId="0" applyNumberFormat="1" applyFont="1"/>
    <xf numFmtId="0" fontId="6" fillId="0" borderId="1" xfId="0" applyFont="1" applyFill="1" applyBorder="1" applyAlignment="1">
      <alignment horizontal="center" vertical="center" wrapText="1"/>
    </xf>
    <xf numFmtId="1" fontId="8" fillId="0" borderId="6" xfId="0" applyNumberFormat="1" applyFont="1" applyFill="1" applyBorder="1" applyAlignment="1">
      <alignment horizontal="center"/>
    </xf>
    <xf numFmtId="1" fontId="7" fillId="0" borderId="6" xfId="0" applyNumberFormat="1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left" vertical="top" wrapText="1"/>
    </xf>
    <xf numFmtId="1" fontId="7" fillId="0" borderId="1" xfId="0" applyNumberFormat="1" applyFont="1" applyFill="1" applyBorder="1" applyAlignment="1">
      <alignment horizontal="center" vertical="center" wrapText="1"/>
    </xf>
    <xf numFmtId="1" fontId="7" fillId="0" borderId="1" xfId="2" applyNumberFormat="1" applyFont="1" applyFill="1" applyBorder="1" applyAlignment="1">
      <alignment horizontal="center" vertical="top" wrapText="1"/>
    </xf>
    <xf numFmtId="164" fontId="0" fillId="0" borderId="0" xfId="3" applyFont="1" applyFill="1"/>
    <xf numFmtId="1" fontId="0" fillId="0" borderId="0" xfId="0" applyNumberFormat="1" applyFont="1" applyFill="1"/>
    <xf numFmtId="0" fontId="0" fillId="0" borderId="0" xfId="0" applyFill="1"/>
    <xf numFmtId="0" fontId="9" fillId="0" borderId="0" xfId="0" applyFont="1" applyFill="1"/>
    <xf numFmtId="1" fontId="7" fillId="0" borderId="13" xfId="0" applyNumberFormat="1" applyFont="1" applyFill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4" fillId="0" borderId="10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vertical="center" wrapText="1"/>
    </xf>
    <xf numFmtId="1" fontId="0" fillId="0" borderId="0" xfId="0" applyNumberFormat="1" applyFont="1" applyFill="1" applyAlignment="1"/>
    <xf numFmtId="0" fontId="0" fillId="0" borderId="0" xfId="0" applyFont="1" applyFill="1" applyAlignment="1"/>
    <xf numFmtId="1" fontId="0" fillId="0" borderId="1" xfId="0" applyNumberFormat="1" applyFont="1" applyFill="1" applyBorder="1" applyAlignment="1">
      <alignment horizontal="center"/>
    </xf>
    <xf numFmtId="1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164" fontId="7" fillId="0" borderId="1" xfId="3" applyFont="1" applyFill="1" applyBorder="1" applyAlignment="1">
      <alignment vertical="center" wrapText="1"/>
    </xf>
    <xf numFmtId="164" fontId="8" fillId="0" borderId="6" xfId="3" applyFont="1" applyFill="1" applyBorder="1" applyAlignment="1">
      <alignment vertical="center" wrapText="1"/>
    </xf>
    <xf numFmtId="164" fontId="8" fillId="0" borderId="1" xfId="3" applyFont="1" applyFill="1" applyBorder="1" applyAlignment="1">
      <alignment vertical="center" wrapText="1"/>
    </xf>
    <xf numFmtId="164" fontId="0" fillId="0" borderId="0" xfId="3" applyFont="1" applyFill="1" applyAlignment="1"/>
    <xf numFmtId="0" fontId="0" fillId="0" borderId="0" xfId="0" applyAlignment="1"/>
    <xf numFmtId="1" fontId="2" fillId="0" borderId="0" xfId="0" applyNumberFormat="1" applyFont="1" applyFill="1" applyAlignment="1"/>
    <xf numFmtId="1" fontId="0" fillId="0" borderId="0" xfId="0" applyNumberFormat="1" applyAlignment="1"/>
  </cellXfs>
  <cellStyles count="4">
    <cellStyle name="Comma" xfId="3" builtinId="3"/>
    <cellStyle name="Comma 2" xfId="1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138</xdr:row>
      <xdr:rowOff>171450</xdr:rowOff>
    </xdr:from>
    <xdr:to>
      <xdr:col>19</xdr:col>
      <xdr:colOff>38100</xdr:colOff>
      <xdr:row>148</xdr:row>
      <xdr:rowOff>152400</xdr:rowOff>
    </xdr:to>
    <xdr:pic>
      <xdr:nvPicPr>
        <xdr:cNvPr id="118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150</xdr:row>
      <xdr:rowOff>161925</xdr:rowOff>
    </xdr:from>
    <xdr:to>
      <xdr:col>19</xdr:col>
      <xdr:colOff>9525</xdr:colOff>
      <xdr:row>159</xdr:row>
      <xdr:rowOff>161925</xdr:rowOff>
    </xdr:to>
    <xdr:pic>
      <xdr:nvPicPr>
        <xdr:cNvPr id="121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162</xdr:row>
      <xdr:rowOff>133350</xdr:rowOff>
    </xdr:from>
    <xdr:to>
      <xdr:col>19</xdr:col>
      <xdr:colOff>9525</xdr:colOff>
      <xdr:row>171</xdr:row>
      <xdr:rowOff>95250</xdr:rowOff>
    </xdr:to>
    <xdr:pic>
      <xdr:nvPicPr>
        <xdr:cNvPr id="1276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19</xdr:col>
      <xdr:colOff>57150</xdr:colOff>
      <xdr:row>182</xdr:row>
      <xdr:rowOff>9525</xdr:rowOff>
    </xdr:to>
    <xdr:pic>
      <xdr:nvPicPr>
        <xdr:cNvPr id="1333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184</xdr:row>
      <xdr:rowOff>9525</xdr:rowOff>
    </xdr:from>
    <xdr:to>
      <xdr:col>19</xdr:col>
      <xdr:colOff>66675</xdr:colOff>
      <xdr:row>194</xdr:row>
      <xdr:rowOff>161925</xdr:rowOff>
    </xdr:to>
    <xdr:pic>
      <xdr:nvPicPr>
        <xdr:cNvPr id="1364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190501</xdr:colOff>
      <xdr:row>2</xdr:row>
      <xdr:rowOff>103910</xdr:rowOff>
    </xdr:from>
    <xdr:to>
      <xdr:col>21</xdr:col>
      <xdr:colOff>118780</xdr:colOff>
      <xdr:row>27</xdr:row>
      <xdr:rowOff>28854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1" y="571501"/>
          <a:ext cx="12657143" cy="4704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3</xdr:row>
      <xdr:rowOff>152400</xdr:rowOff>
    </xdr:from>
    <xdr:to>
      <xdr:col>9</xdr:col>
      <xdr:colOff>619125</xdr:colOff>
      <xdr:row>24</xdr:row>
      <xdr:rowOff>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3900"/>
          <a:ext cx="5734050" cy="3848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57150</xdr:rowOff>
    </xdr:from>
    <xdr:to>
      <xdr:col>9</xdr:col>
      <xdr:colOff>485775</xdr:colOff>
      <xdr:row>17</xdr:row>
      <xdr:rowOff>180975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7150"/>
          <a:ext cx="5734050" cy="33623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142875</xdr:rowOff>
    </xdr:from>
    <xdr:to>
      <xdr:col>9</xdr:col>
      <xdr:colOff>409575</xdr:colOff>
      <xdr:row>18</xdr:row>
      <xdr:rowOff>152400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42875"/>
          <a:ext cx="5734050" cy="34385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180975</xdr:rowOff>
    </xdr:from>
    <xdr:to>
      <xdr:col>9</xdr:col>
      <xdr:colOff>466725</xdr:colOff>
      <xdr:row>19</xdr:row>
      <xdr:rowOff>114300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80975"/>
          <a:ext cx="5734050" cy="3552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</xdr:row>
      <xdr:rowOff>9525</xdr:rowOff>
    </xdr:from>
    <xdr:to>
      <xdr:col>9</xdr:col>
      <xdr:colOff>457200</xdr:colOff>
      <xdr:row>20</xdr:row>
      <xdr:rowOff>142875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00025"/>
          <a:ext cx="5734050" cy="3752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4"/>
  <sheetViews>
    <sheetView tabSelected="1" zoomScale="115" zoomScaleNormal="115" workbookViewId="0">
      <selection activeCell="I40" sqref="I40"/>
    </sheetView>
  </sheetViews>
  <sheetFormatPr defaultRowHeight="15" x14ac:dyDescent="0.25"/>
  <cols>
    <col min="1" max="1" width="4.7109375" style="22" customWidth="1"/>
    <col min="2" max="2" width="6.85546875" style="23" customWidth="1"/>
    <col min="3" max="3" width="9.28515625" style="23" customWidth="1"/>
    <col min="4" max="4" width="11.7109375" style="23" customWidth="1"/>
    <col min="5" max="5" width="11.28515625" style="40" customWidth="1"/>
    <col min="6" max="6" width="6.85546875" style="40" customWidth="1"/>
    <col min="7" max="7" width="11.85546875" style="40" customWidth="1"/>
    <col min="8" max="8" width="9.140625" style="52" customWidth="1"/>
    <col min="9" max="9" width="16.28515625" style="24" customWidth="1"/>
    <col min="10" max="10" width="16.28515625" style="49" customWidth="1"/>
    <col min="11" max="11" width="13.85546875" style="49" customWidth="1"/>
    <col min="12" max="12" width="14.85546875" style="49" customWidth="1"/>
    <col min="13" max="13" width="6.7109375" style="24" customWidth="1"/>
    <col min="14" max="14" width="9.140625" style="1"/>
    <col min="15" max="15" width="15.140625" style="1" bestFit="1" customWidth="1"/>
    <col min="16" max="16" width="15.28515625" style="1" customWidth="1"/>
    <col min="17" max="17" width="10.85546875" style="1" customWidth="1"/>
    <col min="18" max="16384" width="9.140625" style="1"/>
  </cols>
  <sheetData>
    <row r="1" spans="1:17" ht="49.5" customHeight="1" x14ac:dyDescent="0.25">
      <c r="A1" s="13" t="s">
        <v>0</v>
      </c>
      <c r="B1" s="14" t="s">
        <v>3</v>
      </c>
      <c r="C1" s="14" t="s">
        <v>1</v>
      </c>
      <c r="D1" s="14" t="s">
        <v>5</v>
      </c>
      <c r="E1" s="15" t="s">
        <v>8</v>
      </c>
      <c r="F1" s="15" t="s">
        <v>13</v>
      </c>
      <c r="G1" s="19" t="s">
        <v>6</v>
      </c>
      <c r="H1" s="28" t="s">
        <v>15</v>
      </c>
      <c r="I1" s="28" t="s">
        <v>14</v>
      </c>
      <c r="J1" s="47" t="s">
        <v>9</v>
      </c>
      <c r="K1" s="47" t="s">
        <v>10</v>
      </c>
      <c r="L1" s="47" t="s">
        <v>11</v>
      </c>
      <c r="M1" s="28" t="s">
        <v>12</v>
      </c>
    </row>
    <row r="2" spans="1:17" x14ac:dyDescent="0.25">
      <c r="A2" s="16">
        <v>1</v>
      </c>
      <c r="B2" s="21">
        <v>103</v>
      </c>
      <c r="C2" s="17">
        <v>1</v>
      </c>
      <c r="D2" s="20" t="s">
        <v>4</v>
      </c>
      <c r="E2" s="46">
        <v>658</v>
      </c>
      <c r="F2" s="46">
        <v>134</v>
      </c>
      <c r="G2" s="46">
        <f>E2+F2</f>
        <v>792</v>
      </c>
      <c r="H2" s="50">
        <f>G2*1.1</f>
        <v>871.2</v>
      </c>
      <c r="I2" s="32">
        <v>5400</v>
      </c>
      <c r="J2" s="54">
        <f>I2*G2</f>
        <v>4276800</v>
      </c>
      <c r="K2" s="54">
        <f t="shared" ref="K2:K38" si="0">J2*0.95</f>
        <v>4062960</v>
      </c>
      <c r="L2" s="54">
        <f t="shared" ref="L2:L38" si="1">J2*0.8</f>
        <v>3421440</v>
      </c>
      <c r="M2" s="33">
        <f t="shared" ref="M2:M37" si="2">MROUND((J2*0.025/12),500)</f>
        <v>9000</v>
      </c>
      <c r="O2" s="2">
        <f>G4*1.35</f>
        <v>1055.7</v>
      </c>
      <c r="P2" s="3">
        <f>O2*6600</f>
        <v>6967620</v>
      </c>
      <c r="Q2" s="3">
        <f>P2/G4</f>
        <v>8910</v>
      </c>
    </row>
    <row r="3" spans="1:17" x14ac:dyDescent="0.25">
      <c r="A3" s="16">
        <v>2</v>
      </c>
      <c r="B3" s="21">
        <v>104</v>
      </c>
      <c r="C3" s="17">
        <v>1</v>
      </c>
      <c r="D3" s="20" t="s">
        <v>4</v>
      </c>
      <c r="E3" s="20">
        <v>710</v>
      </c>
      <c r="F3" s="20">
        <v>72</v>
      </c>
      <c r="G3" s="46">
        <f>E3+F3</f>
        <v>782</v>
      </c>
      <c r="H3" s="50">
        <f>G3*1.1</f>
        <v>860.2</v>
      </c>
      <c r="I3" s="32">
        <v>5400</v>
      </c>
      <c r="J3" s="54">
        <f t="shared" ref="J3:J37" si="3">I3*G3</f>
        <v>4222800</v>
      </c>
      <c r="K3" s="54">
        <f t="shared" si="0"/>
        <v>4011660</v>
      </c>
      <c r="L3" s="54">
        <f t="shared" si="1"/>
        <v>3378240</v>
      </c>
      <c r="M3" s="33">
        <f t="shared" si="2"/>
        <v>9000</v>
      </c>
      <c r="O3" s="3"/>
      <c r="P3" s="3"/>
    </row>
    <row r="4" spans="1:17" x14ac:dyDescent="0.25">
      <c r="A4" s="16">
        <v>3</v>
      </c>
      <c r="B4" s="21">
        <v>105</v>
      </c>
      <c r="C4" s="17">
        <v>1</v>
      </c>
      <c r="D4" s="20" t="s">
        <v>4</v>
      </c>
      <c r="E4" s="20">
        <v>710</v>
      </c>
      <c r="F4" s="20">
        <v>72</v>
      </c>
      <c r="G4" s="46">
        <f>E4+F4</f>
        <v>782</v>
      </c>
      <c r="H4" s="50">
        <f>G4*1.1</f>
        <v>860.2</v>
      </c>
      <c r="I4" s="32">
        <v>5400</v>
      </c>
      <c r="J4" s="54">
        <f t="shared" si="3"/>
        <v>4222800</v>
      </c>
      <c r="K4" s="54">
        <f t="shared" si="0"/>
        <v>4011660</v>
      </c>
      <c r="L4" s="54">
        <f t="shared" si="1"/>
        <v>3378240</v>
      </c>
      <c r="M4" s="33">
        <f t="shared" si="2"/>
        <v>9000</v>
      </c>
      <c r="O4" s="3"/>
      <c r="P4" s="3"/>
    </row>
    <row r="5" spans="1:17" x14ac:dyDescent="0.25">
      <c r="A5" s="16">
        <v>4</v>
      </c>
      <c r="B5" s="21">
        <v>106</v>
      </c>
      <c r="C5" s="17">
        <v>1</v>
      </c>
      <c r="D5" s="20" t="s">
        <v>4</v>
      </c>
      <c r="E5" s="20">
        <v>577</v>
      </c>
      <c r="F5" s="20">
        <v>118</v>
      </c>
      <c r="G5" s="46">
        <f>E5+F5</f>
        <v>695</v>
      </c>
      <c r="H5" s="50">
        <f t="shared" ref="H5:H37" si="4">G5*1.1</f>
        <v>764.50000000000011</v>
      </c>
      <c r="I5" s="32">
        <v>5400</v>
      </c>
      <c r="J5" s="54">
        <f t="shared" si="3"/>
        <v>3753000</v>
      </c>
      <c r="K5" s="54">
        <f t="shared" si="0"/>
        <v>3565350</v>
      </c>
      <c r="L5" s="54">
        <f t="shared" si="1"/>
        <v>3002400</v>
      </c>
      <c r="M5" s="33">
        <f t="shared" si="2"/>
        <v>8000</v>
      </c>
      <c r="O5" s="3"/>
      <c r="P5" s="3"/>
    </row>
    <row r="6" spans="1:17" x14ac:dyDescent="0.25">
      <c r="A6" s="16">
        <v>5</v>
      </c>
      <c r="B6" s="21">
        <v>201</v>
      </c>
      <c r="C6" s="17">
        <v>2</v>
      </c>
      <c r="D6" s="20" t="s">
        <v>16</v>
      </c>
      <c r="E6" s="20">
        <v>915</v>
      </c>
      <c r="F6" s="20">
        <v>161</v>
      </c>
      <c r="G6" s="20">
        <f>E6+F6</f>
        <v>1076</v>
      </c>
      <c r="H6" s="50">
        <f t="shared" si="4"/>
        <v>1183.6000000000001</v>
      </c>
      <c r="I6" s="32">
        <v>5400</v>
      </c>
      <c r="J6" s="54">
        <f t="shared" si="3"/>
        <v>5810400</v>
      </c>
      <c r="K6" s="54">
        <f t="shared" si="0"/>
        <v>5519880</v>
      </c>
      <c r="L6" s="54">
        <f t="shared" si="1"/>
        <v>4648320</v>
      </c>
      <c r="M6" s="33">
        <f t="shared" si="2"/>
        <v>12000</v>
      </c>
      <c r="O6" s="3"/>
      <c r="P6" s="3"/>
    </row>
    <row r="7" spans="1:17" x14ac:dyDescent="0.25">
      <c r="A7" s="16">
        <v>6</v>
      </c>
      <c r="B7" s="21">
        <v>202</v>
      </c>
      <c r="C7" s="17">
        <v>2</v>
      </c>
      <c r="D7" s="20" t="s">
        <v>16</v>
      </c>
      <c r="E7" s="20">
        <v>915</v>
      </c>
      <c r="F7" s="20">
        <v>161</v>
      </c>
      <c r="G7" s="20">
        <f>E7+F7</f>
        <v>1076</v>
      </c>
      <c r="H7" s="50">
        <f t="shared" si="4"/>
        <v>1183.6000000000001</v>
      </c>
      <c r="I7" s="32">
        <v>5400</v>
      </c>
      <c r="J7" s="54">
        <f t="shared" si="3"/>
        <v>5810400</v>
      </c>
      <c r="K7" s="54">
        <f t="shared" si="0"/>
        <v>5519880</v>
      </c>
      <c r="L7" s="54">
        <f t="shared" si="1"/>
        <v>4648320</v>
      </c>
      <c r="M7" s="33">
        <f t="shared" si="2"/>
        <v>12000</v>
      </c>
      <c r="O7" s="3"/>
      <c r="P7" s="3"/>
    </row>
    <row r="8" spans="1:17" x14ac:dyDescent="0.25">
      <c r="A8" s="16">
        <v>7</v>
      </c>
      <c r="B8" s="21">
        <v>203</v>
      </c>
      <c r="C8" s="17">
        <v>2</v>
      </c>
      <c r="D8" s="20" t="s">
        <v>4</v>
      </c>
      <c r="E8" s="46">
        <v>658</v>
      </c>
      <c r="F8" s="46">
        <v>134</v>
      </c>
      <c r="G8" s="46">
        <f>E8+F8</f>
        <v>792</v>
      </c>
      <c r="H8" s="50">
        <f t="shared" si="4"/>
        <v>871.2</v>
      </c>
      <c r="I8" s="32">
        <v>5400</v>
      </c>
      <c r="J8" s="54">
        <f t="shared" si="3"/>
        <v>4276800</v>
      </c>
      <c r="K8" s="54">
        <f t="shared" si="0"/>
        <v>4062960</v>
      </c>
      <c r="L8" s="54">
        <f t="shared" si="1"/>
        <v>3421440</v>
      </c>
      <c r="M8" s="33">
        <f t="shared" si="2"/>
        <v>9000</v>
      </c>
      <c r="O8" s="3"/>
      <c r="P8" s="3"/>
    </row>
    <row r="9" spans="1:17" x14ac:dyDescent="0.25">
      <c r="A9" s="16">
        <v>8</v>
      </c>
      <c r="B9" s="21">
        <v>204</v>
      </c>
      <c r="C9" s="17">
        <v>2</v>
      </c>
      <c r="D9" s="20" t="s">
        <v>4</v>
      </c>
      <c r="E9" s="20">
        <v>710</v>
      </c>
      <c r="F9" s="20">
        <v>72</v>
      </c>
      <c r="G9" s="46">
        <f>E9+F9</f>
        <v>782</v>
      </c>
      <c r="H9" s="50">
        <f t="shared" si="4"/>
        <v>860.2</v>
      </c>
      <c r="I9" s="32">
        <v>5400</v>
      </c>
      <c r="J9" s="54">
        <f t="shared" si="3"/>
        <v>4222800</v>
      </c>
      <c r="K9" s="54">
        <f t="shared" si="0"/>
        <v>4011660</v>
      </c>
      <c r="L9" s="54">
        <f t="shared" si="1"/>
        <v>3378240</v>
      </c>
      <c r="M9" s="33">
        <f t="shared" si="2"/>
        <v>9000</v>
      </c>
      <c r="O9" s="3"/>
      <c r="P9" s="3"/>
    </row>
    <row r="10" spans="1:17" x14ac:dyDescent="0.25">
      <c r="A10" s="16">
        <v>9</v>
      </c>
      <c r="B10" s="21">
        <v>205</v>
      </c>
      <c r="C10" s="17">
        <v>2</v>
      </c>
      <c r="D10" s="20" t="s">
        <v>4</v>
      </c>
      <c r="E10" s="20">
        <v>710</v>
      </c>
      <c r="F10" s="20">
        <v>72</v>
      </c>
      <c r="G10" s="46">
        <f>E10+F10</f>
        <v>782</v>
      </c>
      <c r="H10" s="50">
        <f t="shared" si="4"/>
        <v>860.2</v>
      </c>
      <c r="I10" s="32">
        <v>5400</v>
      </c>
      <c r="J10" s="54">
        <f t="shared" si="3"/>
        <v>4222800</v>
      </c>
      <c r="K10" s="54">
        <f t="shared" si="0"/>
        <v>4011660</v>
      </c>
      <c r="L10" s="54">
        <f t="shared" si="1"/>
        <v>3378240</v>
      </c>
      <c r="M10" s="33">
        <f t="shared" si="2"/>
        <v>9000</v>
      </c>
      <c r="O10" s="3"/>
      <c r="P10" s="3"/>
    </row>
    <row r="11" spans="1:17" x14ac:dyDescent="0.25">
      <c r="A11" s="16">
        <v>10</v>
      </c>
      <c r="B11" s="21">
        <v>206</v>
      </c>
      <c r="C11" s="17">
        <v>2</v>
      </c>
      <c r="D11" s="20" t="s">
        <v>4</v>
      </c>
      <c r="E11" s="20">
        <v>577</v>
      </c>
      <c r="F11" s="20">
        <v>118</v>
      </c>
      <c r="G11" s="46">
        <f>E11+F11</f>
        <v>695</v>
      </c>
      <c r="H11" s="50">
        <f t="shared" si="4"/>
        <v>764.50000000000011</v>
      </c>
      <c r="I11" s="32">
        <v>5400</v>
      </c>
      <c r="J11" s="54">
        <f t="shared" si="3"/>
        <v>3753000</v>
      </c>
      <c r="K11" s="54">
        <f t="shared" si="0"/>
        <v>3565350</v>
      </c>
      <c r="L11" s="54">
        <f t="shared" si="1"/>
        <v>3002400</v>
      </c>
      <c r="M11" s="33">
        <f t="shared" si="2"/>
        <v>8000</v>
      </c>
      <c r="O11" s="3"/>
      <c r="P11" s="3"/>
    </row>
    <row r="12" spans="1:17" x14ac:dyDescent="0.25">
      <c r="A12" s="16">
        <v>11</v>
      </c>
      <c r="B12" s="21">
        <v>301</v>
      </c>
      <c r="C12" s="17">
        <v>3</v>
      </c>
      <c r="D12" s="20" t="s">
        <v>16</v>
      </c>
      <c r="E12" s="20">
        <v>915</v>
      </c>
      <c r="F12" s="20">
        <v>161</v>
      </c>
      <c r="G12" s="20">
        <f>E12+F12</f>
        <v>1076</v>
      </c>
      <c r="H12" s="50">
        <f t="shared" si="4"/>
        <v>1183.6000000000001</v>
      </c>
      <c r="I12" s="32">
        <v>5400</v>
      </c>
      <c r="J12" s="54">
        <f t="shared" si="3"/>
        <v>5810400</v>
      </c>
      <c r="K12" s="54">
        <f t="shared" si="0"/>
        <v>5519880</v>
      </c>
      <c r="L12" s="54">
        <f t="shared" si="1"/>
        <v>4648320</v>
      </c>
      <c r="M12" s="33">
        <f t="shared" si="2"/>
        <v>12000</v>
      </c>
      <c r="O12" s="3"/>
      <c r="P12" s="3"/>
    </row>
    <row r="13" spans="1:17" x14ac:dyDescent="0.25">
      <c r="A13" s="16">
        <v>12</v>
      </c>
      <c r="B13" s="21">
        <v>302</v>
      </c>
      <c r="C13" s="17">
        <v>3</v>
      </c>
      <c r="D13" s="20" t="s">
        <v>16</v>
      </c>
      <c r="E13" s="20">
        <v>915</v>
      </c>
      <c r="F13" s="20">
        <v>161</v>
      </c>
      <c r="G13" s="20">
        <f>E13+F13</f>
        <v>1076</v>
      </c>
      <c r="H13" s="50">
        <f t="shared" si="4"/>
        <v>1183.6000000000001</v>
      </c>
      <c r="I13" s="32">
        <v>5400</v>
      </c>
      <c r="J13" s="54">
        <f t="shared" si="3"/>
        <v>5810400</v>
      </c>
      <c r="K13" s="54">
        <f t="shared" si="0"/>
        <v>5519880</v>
      </c>
      <c r="L13" s="54">
        <f t="shared" si="1"/>
        <v>4648320</v>
      </c>
      <c r="M13" s="33">
        <f t="shared" si="2"/>
        <v>12000</v>
      </c>
      <c r="O13" s="3"/>
      <c r="P13" s="3"/>
    </row>
    <row r="14" spans="1:17" x14ac:dyDescent="0.25">
      <c r="A14" s="16">
        <v>13</v>
      </c>
      <c r="B14" s="21">
        <v>303</v>
      </c>
      <c r="C14" s="17">
        <v>3</v>
      </c>
      <c r="D14" s="20" t="s">
        <v>4</v>
      </c>
      <c r="E14" s="46">
        <v>658</v>
      </c>
      <c r="F14" s="46">
        <v>134</v>
      </c>
      <c r="G14" s="46">
        <f>E14+F14</f>
        <v>792</v>
      </c>
      <c r="H14" s="50">
        <f t="shared" si="4"/>
        <v>871.2</v>
      </c>
      <c r="I14" s="32">
        <v>5400</v>
      </c>
      <c r="J14" s="54">
        <f t="shared" si="3"/>
        <v>4276800</v>
      </c>
      <c r="K14" s="54">
        <f t="shared" si="0"/>
        <v>4062960</v>
      </c>
      <c r="L14" s="54">
        <f t="shared" si="1"/>
        <v>3421440</v>
      </c>
      <c r="M14" s="33">
        <f t="shared" si="2"/>
        <v>9000</v>
      </c>
      <c r="O14" s="3"/>
      <c r="P14" s="3"/>
    </row>
    <row r="15" spans="1:17" x14ac:dyDescent="0.25">
      <c r="A15" s="16">
        <v>14</v>
      </c>
      <c r="B15" s="21">
        <v>304</v>
      </c>
      <c r="C15" s="17">
        <v>3</v>
      </c>
      <c r="D15" s="20" t="s">
        <v>4</v>
      </c>
      <c r="E15" s="20">
        <v>710</v>
      </c>
      <c r="F15" s="20">
        <v>72</v>
      </c>
      <c r="G15" s="46">
        <f>E15+F15</f>
        <v>782</v>
      </c>
      <c r="H15" s="50">
        <f t="shared" si="4"/>
        <v>860.2</v>
      </c>
      <c r="I15" s="32">
        <v>5400</v>
      </c>
      <c r="J15" s="54">
        <f t="shared" si="3"/>
        <v>4222800</v>
      </c>
      <c r="K15" s="54">
        <f t="shared" si="0"/>
        <v>4011660</v>
      </c>
      <c r="L15" s="54">
        <f t="shared" si="1"/>
        <v>3378240</v>
      </c>
      <c r="M15" s="33">
        <f t="shared" si="2"/>
        <v>9000</v>
      </c>
      <c r="O15" s="6"/>
    </row>
    <row r="16" spans="1:17" x14ac:dyDescent="0.25">
      <c r="A16" s="16">
        <v>15</v>
      </c>
      <c r="B16" s="21">
        <v>305</v>
      </c>
      <c r="C16" s="17">
        <v>3</v>
      </c>
      <c r="D16" s="20" t="s">
        <v>4</v>
      </c>
      <c r="E16" s="20">
        <v>710</v>
      </c>
      <c r="F16" s="20">
        <v>72</v>
      </c>
      <c r="G16" s="46">
        <f>E16+F16</f>
        <v>782</v>
      </c>
      <c r="H16" s="50">
        <f t="shared" si="4"/>
        <v>860.2</v>
      </c>
      <c r="I16" s="32">
        <v>5400</v>
      </c>
      <c r="J16" s="54">
        <f t="shared" si="3"/>
        <v>4222800</v>
      </c>
      <c r="K16" s="54">
        <f t="shared" si="0"/>
        <v>4011660</v>
      </c>
      <c r="L16" s="54">
        <f t="shared" si="1"/>
        <v>3378240</v>
      </c>
      <c r="M16" s="33">
        <f t="shared" si="2"/>
        <v>9000</v>
      </c>
      <c r="O16" s="7"/>
    </row>
    <row r="17" spans="1:13" x14ac:dyDescent="0.25">
      <c r="A17" s="16">
        <v>16</v>
      </c>
      <c r="B17" s="21">
        <v>306</v>
      </c>
      <c r="C17" s="17">
        <v>3</v>
      </c>
      <c r="D17" s="20" t="s">
        <v>4</v>
      </c>
      <c r="E17" s="20">
        <v>577</v>
      </c>
      <c r="F17" s="20">
        <v>118</v>
      </c>
      <c r="G17" s="46">
        <f>E17+F17</f>
        <v>695</v>
      </c>
      <c r="H17" s="50">
        <f t="shared" si="4"/>
        <v>764.50000000000011</v>
      </c>
      <c r="I17" s="32">
        <v>5400</v>
      </c>
      <c r="J17" s="54">
        <f t="shared" si="3"/>
        <v>3753000</v>
      </c>
      <c r="K17" s="54">
        <f t="shared" si="0"/>
        <v>3565350</v>
      </c>
      <c r="L17" s="54">
        <f t="shared" si="1"/>
        <v>3002400</v>
      </c>
      <c r="M17" s="33">
        <f t="shared" si="2"/>
        <v>8000</v>
      </c>
    </row>
    <row r="18" spans="1:13" x14ac:dyDescent="0.25">
      <c r="A18" s="16">
        <v>17</v>
      </c>
      <c r="B18" s="21">
        <v>401</v>
      </c>
      <c r="C18" s="17">
        <v>4</v>
      </c>
      <c r="D18" s="20" t="s">
        <v>16</v>
      </c>
      <c r="E18" s="20">
        <v>915</v>
      </c>
      <c r="F18" s="20">
        <v>161</v>
      </c>
      <c r="G18" s="20">
        <f>E18+F18</f>
        <v>1076</v>
      </c>
      <c r="H18" s="50">
        <f t="shared" si="4"/>
        <v>1183.6000000000001</v>
      </c>
      <c r="I18" s="32">
        <v>5400</v>
      </c>
      <c r="J18" s="54">
        <f t="shared" si="3"/>
        <v>5810400</v>
      </c>
      <c r="K18" s="54">
        <f t="shared" si="0"/>
        <v>5519880</v>
      </c>
      <c r="L18" s="54">
        <f t="shared" si="1"/>
        <v>4648320</v>
      </c>
      <c r="M18" s="33">
        <f t="shared" si="2"/>
        <v>12000</v>
      </c>
    </row>
    <row r="19" spans="1:13" x14ac:dyDescent="0.25">
      <c r="A19" s="16">
        <v>18</v>
      </c>
      <c r="B19" s="21">
        <v>402</v>
      </c>
      <c r="C19" s="17">
        <v>4</v>
      </c>
      <c r="D19" s="20" t="s">
        <v>16</v>
      </c>
      <c r="E19" s="20">
        <v>915</v>
      </c>
      <c r="F19" s="20">
        <v>161</v>
      </c>
      <c r="G19" s="20">
        <f>E19+F19</f>
        <v>1076</v>
      </c>
      <c r="H19" s="50">
        <f t="shared" si="4"/>
        <v>1183.6000000000001</v>
      </c>
      <c r="I19" s="32">
        <v>5400</v>
      </c>
      <c r="J19" s="54">
        <f t="shared" si="3"/>
        <v>5810400</v>
      </c>
      <c r="K19" s="54">
        <f t="shared" si="0"/>
        <v>5519880</v>
      </c>
      <c r="L19" s="54">
        <f t="shared" si="1"/>
        <v>4648320</v>
      </c>
      <c r="M19" s="33">
        <f t="shared" si="2"/>
        <v>12000</v>
      </c>
    </row>
    <row r="20" spans="1:13" x14ac:dyDescent="0.25">
      <c r="A20" s="16">
        <v>19</v>
      </c>
      <c r="B20" s="21">
        <v>403</v>
      </c>
      <c r="C20" s="17">
        <v>4</v>
      </c>
      <c r="D20" s="20" t="s">
        <v>4</v>
      </c>
      <c r="E20" s="46">
        <v>658</v>
      </c>
      <c r="F20" s="46">
        <v>134</v>
      </c>
      <c r="G20" s="46">
        <f>E20+F20</f>
        <v>792</v>
      </c>
      <c r="H20" s="50">
        <f t="shared" si="4"/>
        <v>871.2</v>
      </c>
      <c r="I20" s="32">
        <v>5400</v>
      </c>
      <c r="J20" s="54">
        <f t="shared" si="3"/>
        <v>4276800</v>
      </c>
      <c r="K20" s="54">
        <f t="shared" si="0"/>
        <v>4062960</v>
      </c>
      <c r="L20" s="54">
        <f t="shared" si="1"/>
        <v>3421440</v>
      </c>
      <c r="M20" s="33">
        <f t="shared" si="2"/>
        <v>9000</v>
      </c>
    </row>
    <row r="21" spans="1:13" x14ac:dyDescent="0.25">
      <c r="A21" s="16">
        <v>20</v>
      </c>
      <c r="B21" s="21">
        <v>404</v>
      </c>
      <c r="C21" s="17">
        <v>4</v>
      </c>
      <c r="D21" s="20" t="s">
        <v>4</v>
      </c>
      <c r="E21" s="20">
        <v>710</v>
      </c>
      <c r="F21" s="20">
        <v>72</v>
      </c>
      <c r="G21" s="46">
        <f>E21+F21</f>
        <v>782</v>
      </c>
      <c r="H21" s="50">
        <f t="shared" si="4"/>
        <v>860.2</v>
      </c>
      <c r="I21" s="32">
        <v>5400</v>
      </c>
      <c r="J21" s="54">
        <f t="shared" si="3"/>
        <v>4222800</v>
      </c>
      <c r="K21" s="54">
        <f t="shared" si="0"/>
        <v>4011660</v>
      </c>
      <c r="L21" s="54">
        <f t="shared" si="1"/>
        <v>3378240</v>
      </c>
      <c r="M21" s="33">
        <f t="shared" si="2"/>
        <v>9000</v>
      </c>
    </row>
    <row r="22" spans="1:13" x14ac:dyDescent="0.25">
      <c r="A22" s="16">
        <v>21</v>
      </c>
      <c r="B22" s="21">
        <v>405</v>
      </c>
      <c r="C22" s="17">
        <v>4</v>
      </c>
      <c r="D22" s="20" t="s">
        <v>4</v>
      </c>
      <c r="E22" s="20">
        <v>710</v>
      </c>
      <c r="F22" s="20">
        <v>72</v>
      </c>
      <c r="G22" s="46">
        <f>E22+F22</f>
        <v>782</v>
      </c>
      <c r="H22" s="50">
        <f t="shared" si="4"/>
        <v>860.2</v>
      </c>
      <c r="I22" s="32">
        <v>5400</v>
      </c>
      <c r="J22" s="54">
        <f t="shared" si="3"/>
        <v>4222800</v>
      </c>
      <c r="K22" s="54">
        <f t="shared" si="0"/>
        <v>4011660</v>
      </c>
      <c r="L22" s="54">
        <f t="shared" si="1"/>
        <v>3378240</v>
      </c>
      <c r="M22" s="33">
        <f t="shared" si="2"/>
        <v>9000</v>
      </c>
    </row>
    <row r="23" spans="1:13" x14ac:dyDescent="0.25">
      <c r="A23" s="16">
        <v>22</v>
      </c>
      <c r="B23" s="16">
        <v>406</v>
      </c>
      <c r="C23" s="17">
        <v>4</v>
      </c>
      <c r="D23" s="20" t="s">
        <v>4</v>
      </c>
      <c r="E23" s="20">
        <v>577</v>
      </c>
      <c r="F23" s="20">
        <v>118</v>
      </c>
      <c r="G23" s="46">
        <f>E23+F23</f>
        <v>695</v>
      </c>
      <c r="H23" s="50">
        <f t="shared" si="4"/>
        <v>764.50000000000011</v>
      </c>
      <c r="I23" s="32">
        <v>5400</v>
      </c>
      <c r="J23" s="54">
        <f t="shared" si="3"/>
        <v>3753000</v>
      </c>
      <c r="K23" s="54">
        <f t="shared" si="0"/>
        <v>3565350</v>
      </c>
      <c r="L23" s="54">
        <f t="shared" si="1"/>
        <v>3002400</v>
      </c>
      <c r="M23" s="33">
        <f t="shared" si="2"/>
        <v>8000</v>
      </c>
    </row>
    <row r="24" spans="1:13" x14ac:dyDescent="0.25">
      <c r="A24" s="16">
        <v>23</v>
      </c>
      <c r="B24" s="16">
        <v>501</v>
      </c>
      <c r="C24" s="17">
        <v>5</v>
      </c>
      <c r="D24" s="20" t="s">
        <v>16</v>
      </c>
      <c r="E24" s="20">
        <v>915</v>
      </c>
      <c r="F24" s="20">
        <v>161</v>
      </c>
      <c r="G24" s="20">
        <f>E24+F24</f>
        <v>1076</v>
      </c>
      <c r="H24" s="50">
        <f t="shared" si="4"/>
        <v>1183.6000000000001</v>
      </c>
      <c r="I24" s="32">
        <v>5400</v>
      </c>
      <c r="J24" s="54">
        <f t="shared" si="3"/>
        <v>5810400</v>
      </c>
      <c r="K24" s="54">
        <f t="shared" si="0"/>
        <v>5519880</v>
      </c>
      <c r="L24" s="54">
        <f t="shared" si="1"/>
        <v>4648320</v>
      </c>
      <c r="M24" s="33">
        <f t="shared" si="2"/>
        <v>12000</v>
      </c>
    </row>
    <row r="25" spans="1:13" x14ac:dyDescent="0.25">
      <c r="A25" s="16">
        <v>24</v>
      </c>
      <c r="B25" s="16">
        <v>502</v>
      </c>
      <c r="C25" s="17">
        <v>5</v>
      </c>
      <c r="D25" s="20" t="s">
        <v>16</v>
      </c>
      <c r="E25" s="20">
        <v>915</v>
      </c>
      <c r="F25" s="20">
        <v>161</v>
      </c>
      <c r="G25" s="20">
        <f>E25+F25</f>
        <v>1076</v>
      </c>
      <c r="H25" s="50">
        <f t="shared" si="4"/>
        <v>1183.6000000000001</v>
      </c>
      <c r="I25" s="32">
        <v>5400</v>
      </c>
      <c r="J25" s="54">
        <f t="shared" si="3"/>
        <v>5810400</v>
      </c>
      <c r="K25" s="54">
        <f t="shared" si="0"/>
        <v>5519880</v>
      </c>
      <c r="L25" s="54">
        <f t="shared" si="1"/>
        <v>4648320</v>
      </c>
      <c r="M25" s="33">
        <f t="shared" si="2"/>
        <v>12000</v>
      </c>
    </row>
    <row r="26" spans="1:13" x14ac:dyDescent="0.25">
      <c r="A26" s="16">
        <v>25</v>
      </c>
      <c r="B26" s="16">
        <v>503</v>
      </c>
      <c r="C26" s="17">
        <v>5</v>
      </c>
      <c r="D26" s="20" t="s">
        <v>4</v>
      </c>
      <c r="E26" s="46">
        <v>658</v>
      </c>
      <c r="F26" s="46">
        <v>134</v>
      </c>
      <c r="G26" s="46">
        <f>E26+F26</f>
        <v>792</v>
      </c>
      <c r="H26" s="50">
        <f t="shared" si="4"/>
        <v>871.2</v>
      </c>
      <c r="I26" s="32">
        <v>5400</v>
      </c>
      <c r="J26" s="54">
        <f t="shared" si="3"/>
        <v>4276800</v>
      </c>
      <c r="K26" s="54">
        <f t="shared" si="0"/>
        <v>4062960</v>
      </c>
      <c r="L26" s="54">
        <f t="shared" si="1"/>
        <v>3421440</v>
      </c>
      <c r="M26" s="33">
        <f t="shared" si="2"/>
        <v>9000</v>
      </c>
    </row>
    <row r="27" spans="1:13" x14ac:dyDescent="0.25">
      <c r="A27" s="16">
        <v>26</v>
      </c>
      <c r="B27" s="16">
        <v>504</v>
      </c>
      <c r="C27" s="17">
        <v>5</v>
      </c>
      <c r="D27" s="20" t="s">
        <v>4</v>
      </c>
      <c r="E27" s="20">
        <v>710</v>
      </c>
      <c r="F27" s="20">
        <v>72</v>
      </c>
      <c r="G27" s="46">
        <f>E27+F27</f>
        <v>782</v>
      </c>
      <c r="H27" s="50">
        <f t="shared" si="4"/>
        <v>860.2</v>
      </c>
      <c r="I27" s="32">
        <v>5400</v>
      </c>
      <c r="J27" s="54">
        <f t="shared" si="3"/>
        <v>4222800</v>
      </c>
      <c r="K27" s="54">
        <f t="shared" si="0"/>
        <v>4011660</v>
      </c>
      <c r="L27" s="54">
        <f t="shared" si="1"/>
        <v>3378240</v>
      </c>
      <c r="M27" s="33">
        <f t="shared" si="2"/>
        <v>9000</v>
      </c>
    </row>
    <row r="28" spans="1:13" x14ac:dyDescent="0.25">
      <c r="A28" s="16">
        <v>27</v>
      </c>
      <c r="B28" s="16">
        <v>505</v>
      </c>
      <c r="C28" s="17">
        <v>5</v>
      </c>
      <c r="D28" s="20" t="s">
        <v>4</v>
      </c>
      <c r="E28" s="20">
        <v>710</v>
      </c>
      <c r="F28" s="20">
        <v>72</v>
      </c>
      <c r="G28" s="46">
        <f>E28+F28</f>
        <v>782</v>
      </c>
      <c r="H28" s="50">
        <f t="shared" si="4"/>
        <v>860.2</v>
      </c>
      <c r="I28" s="32">
        <v>5400</v>
      </c>
      <c r="J28" s="54">
        <f t="shared" si="3"/>
        <v>4222800</v>
      </c>
      <c r="K28" s="54">
        <f t="shared" si="0"/>
        <v>4011660</v>
      </c>
      <c r="L28" s="54">
        <f t="shared" si="1"/>
        <v>3378240</v>
      </c>
      <c r="M28" s="33">
        <f t="shared" si="2"/>
        <v>9000</v>
      </c>
    </row>
    <row r="29" spans="1:13" x14ac:dyDescent="0.25">
      <c r="A29" s="16">
        <v>28</v>
      </c>
      <c r="B29" s="16">
        <v>506</v>
      </c>
      <c r="C29" s="17">
        <v>5</v>
      </c>
      <c r="D29" s="20" t="s">
        <v>4</v>
      </c>
      <c r="E29" s="20">
        <v>577</v>
      </c>
      <c r="F29" s="20">
        <v>118</v>
      </c>
      <c r="G29" s="46">
        <f>E29+F29</f>
        <v>695</v>
      </c>
      <c r="H29" s="50">
        <f t="shared" si="4"/>
        <v>764.50000000000011</v>
      </c>
      <c r="I29" s="32">
        <v>5400</v>
      </c>
      <c r="J29" s="54">
        <f t="shared" si="3"/>
        <v>3753000</v>
      </c>
      <c r="K29" s="54">
        <f t="shared" si="0"/>
        <v>3565350</v>
      </c>
      <c r="L29" s="54">
        <f t="shared" si="1"/>
        <v>3002400</v>
      </c>
      <c r="M29" s="33">
        <f t="shared" si="2"/>
        <v>8000</v>
      </c>
    </row>
    <row r="30" spans="1:13" x14ac:dyDescent="0.25">
      <c r="A30" s="16">
        <v>29</v>
      </c>
      <c r="B30" s="16">
        <v>601</v>
      </c>
      <c r="C30" s="17">
        <v>6</v>
      </c>
      <c r="D30" s="20" t="s">
        <v>16</v>
      </c>
      <c r="E30" s="20">
        <v>915</v>
      </c>
      <c r="F30" s="20">
        <v>161</v>
      </c>
      <c r="G30" s="20">
        <f>E30+F30</f>
        <v>1076</v>
      </c>
      <c r="H30" s="50">
        <f t="shared" si="4"/>
        <v>1183.6000000000001</v>
      </c>
      <c r="I30" s="32">
        <v>5400</v>
      </c>
      <c r="J30" s="54">
        <f t="shared" si="3"/>
        <v>5810400</v>
      </c>
      <c r="K30" s="54">
        <f t="shared" si="0"/>
        <v>5519880</v>
      </c>
      <c r="L30" s="54">
        <f t="shared" si="1"/>
        <v>4648320</v>
      </c>
      <c r="M30" s="33">
        <f t="shared" si="2"/>
        <v>12000</v>
      </c>
    </row>
    <row r="31" spans="1:13" x14ac:dyDescent="0.25">
      <c r="A31" s="16">
        <v>30</v>
      </c>
      <c r="B31" s="16">
        <v>602</v>
      </c>
      <c r="C31" s="17">
        <v>6</v>
      </c>
      <c r="D31" s="20" t="s">
        <v>16</v>
      </c>
      <c r="E31" s="20">
        <v>915</v>
      </c>
      <c r="F31" s="20">
        <v>161</v>
      </c>
      <c r="G31" s="20">
        <f>E31+F31</f>
        <v>1076</v>
      </c>
      <c r="H31" s="50">
        <f>G31*1.1</f>
        <v>1183.6000000000001</v>
      </c>
      <c r="I31" s="32">
        <v>5400</v>
      </c>
      <c r="J31" s="54">
        <f t="shared" si="3"/>
        <v>5810400</v>
      </c>
      <c r="K31" s="54">
        <f t="shared" si="0"/>
        <v>5519880</v>
      </c>
      <c r="L31" s="54">
        <f t="shared" si="1"/>
        <v>4648320</v>
      </c>
      <c r="M31" s="33">
        <f t="shared" si="2"/>
        <v>12000</v>
      </c>
    </row>
    <row r="32" spans="1:13" x14ac:dyDescent="0.25">
      <c r="A32" s="16">
        <v>31</v>
      </c>
      <c r="B32" s="16">
        <v>603</v>
      </c>
      <c r="C32" s="17">
        <v>6</v>
      </c>
      <c r="D32" s="20" t="s">
        <v>4</v>
      </c>
      <c r="E32" s="46">
        <v>658</v>
      </c>
      <c r="F32" s="46">
        <v>134</v>
      </c>
      <c r="G32" s="46">
        <f>E32+F32</f>
        <v>792</v>
      </c>
      <c r="H32" s="50">
        <f t="shared" si="4"/>
        <v>871.2</v>
      </c>
      <c r="I32" s="32">
        <v>5400</v>
      </c>
      <c r="J32" s="54">
        <f t="shared" si="3"/>
        <v>4276800</v>
      </c>
      <c r="K32" s="54">
        <f t="shared" si="0"/>
        <v>4062960</v>
      </c>
      <c r="L32" s="54">
        <f t="shared" si="1"/>
        <v>3421440</v>
      </c>
      <c r="M32" s="33">
        <f t="shared" si="2"/>
        <v>9000</v>
      </c>
    </row>
    <row r="33" spans="1:13" x14ac:dyDescent="0.25">
      <c r="A33" s="16">
        <v>32</v>
      </c>
      <c r="B33" s="16">
        <v>604</v>
      </c>
      <c r="C33" s="17">
        <v>6</v>
      </c>
      <c r="D33" s="20" t="s">
        <v>4</v>
      </c>
      <c r="E33" s="20">
        <v>710</v>
      </c>
      <c r="F33" s="20">
        <v>72</v>
      </c>
      <c r="G33" s="46">
        <f>E33+F33</f>
        <v>782</v>
      </c>
      <c r="H33" s="50">
        <f t="shared" si="4"/>
        <v>860.2</v>
      </c>
      <c r="I33" s="32">
        <v>5400</v>
      </c>
      <c r="J33" s="54">
        <f>I33*G33</f>
        <v>4222800</v>
      </c>
      <c r="K33" s="54">
        <f t="shared" si="0"/>
        <v>4011660</v>
      </c>
      <c r="L33" s="54">
        <f t="shared" si="1"/>
        <v>3378240</v>
      </c>
      <c r="M33" s="33">
        <f t="shared" si="2"/>
        <v>9000</v>
      </c>
    </row>
    <row r="34" spans="1:13" x14ac:dyDescent="0.25">
      <c r="A34" s="16">
        <v>33</v>
      </c>
      <c r="B34" s="16">
        <v>605</v>
      </c>
      <c r="C34" s="17">
        <v>6</v>
      </c>
      <c r="D34" s="20" t="s">
        <v>4</v>
      </c>
      <c r="E34" s="20">
        <v>710</v>
      </c>
      <c r="F34" s="20">
        <v>72</v>
      </c>
      <c r="G34" s="46">
        <f>E34+F34</f>
        <v>782</v>
      </c>
      <c r="H34" s="50">
        <f t="shared" si="4"/>
        <v>860.2</v>
      </c>
      <c r="I34" s="32">
        <v>5400</v>
      </c>
      <c r="J34" s="54">
        <f t="shared" si="3"/>
        <v>4222800</v>
      </c>
      <c r="K34" s="54">
        <f t="shared" si="0"/>
        <v>4011660</v>
      </c>
      <c r="L34" s="54">
        <f t="shared" si="1"/>
        <v>3378240</v>
      </c>
      <c r="M34" s="33">
        <f t="shared" si="2"/>
        <v>9000</v>
      </c>
    </row>
    <row r="35" spans="1:13" x14ac:dyDescent="0.25">
      <c r="A35" s="16">
        <v>34</v>
      </c>
      <c r="B35" s="16">
        <v>606</v>
      </c>
      <c r="C35" s="17">
        <v>6</v>
      </c>
      <c r="D35" s="20" t="s">
        <v>4</v>
      </c>
      <c r="E35" s="20">
        <v>577</v>
      </c>
      <c r="F35" s="20">
        <v>118</v>
      </c>
      <c r="G35" s="46">
        <f>E35+F35</f>
        <v>695</v>
      </c>
      <c r="H35" s="50">
        <f t="shared" si="4"/>
        <v>764.50000000000011</v>
      </c>
      <c r="I35" s="32">
        <v>5400</v>
      </c>
      <c r="J35" s="54">
        <f t="shared" si="3"/>
        <v>3753000</v>
      </c>
      <c r="K35" s="54">
        <f t="shared" si="0"/>
        <v>3565350</v>
      </c>
      <c r="L35" s="54">
        <f t="shared" si="1"/>
        <v>3002400</v>
      </c>
      <c r="M35" s="33">
        <f t="shared" si="2"/>
        <v>8000</v>
      </c>
    </row>
    <row r="36" spans="1:13" x14ac:dyDescent="0.25">
      <c r="A36" s="16">
        <v>35</v>
      </c>
      <c r="B36" s="16">
        <v>701</v>
      </c>
      <c r="C36" s="17">
        <v>7</v>
      </c>
      <c r="D36" s="20" t="s">
        <v>7</v>
      </c>
      <c r="E36" s="20">
        <v>1394</v>
      </c>
      <c r="F36" s="20">
        <v>309</v>
      </c>
      <c r="G36" s="20">
        <f>E36+F36</f>
        <v>1703</v>
      </c>
      <c r="H36" s="50">
        <f t="shared" si="4"/>
        <v>1873.3000000000002</v>
      </c>
      <c r="I36" s="32">
        <v>5400</v>
      </c>
      <c r="J36" s="54">
        <f t="shared" si="3"/>
        <v>9196200</v>
      </c>
      <c r="K36" s="54">
        <f t="shared" si="0"/>
        <v>8736390</v>
      </c>
      <c r="L36" s="54">
        <f t="shared" si="1"/>
        <v>7356960</v>
      </c>
      <c r="M36" s="33">
        <f t="shared" si="2"/>
        <v>19000</v>
      </c>
    </row>
    <row r="37" spans="1:13" x14ac:dyDescent="0.25">
      <c r="A37" s="16">
        <v>36</v>
      </c>
      <c r="B37" s="16">
        <v>702</v>
      </c>
      <c r="C37" s="17">
        <v>7</v>
      </c>
      <c r="D37" s="20" t="s">
        <v>16</v>
      </c>
      <c r="E37" s="20">
        <v>1011</v>
      </c>
      <c r="F37" s="20">
        <v>618</v>
      </c>
      <c r="G37" s="20">
        <f>E37+F37</f>
        <v>1629</v>
      </c>
      <c r="H37" s="50">
        <f t="shared" si="4"/>
        <v>1791.9</v>
      </c>
      <c r="I37" s="32">
        <v>5400</v>
      </c>
      <c r="J37" s="54">
        <f t="shared" si="3"/>
        <v>8796600</v>
      </c>
      <c r="K37" s="54">
        <f t="shared" si="0"/>
        <v>8356770</v>
      </c>
      <c r="L37" s="54">
        <f t="shared" si="1"/>
        <v>7037280</v>
      </c>
      <c r="M37" s="33">
        <f t="shared" si="2"/>
        <v>18500</v>
      </c>
    </row>
    <row r="38" spans="1:13" ht="16.5" x14ac:dyDescent="0.3">
      <c r="A38" s="41" t="s">
        <v>2</v>
      </c>
      <c r="B38" s="42"/>
      <c r="C38" s="42"/>
      <c r="D38" s="43"/>
      <c r="E38" s="29">
        <f>SUM(E3:E37)</f>
        <v>26827</v>
      </c>
      <c r="F38" s="29">
        <f>SUM(F3:F37)</f>
        <v>4779</v>
      </c>
      <c r="G38" s="29">
        <f>SUM(G3:G37)</f>
        <v>31606</v>
      </c>
      <c r="H38" s="29">
        <f>SUM(H3:H37)</f>
        <v>34766.600000000006</v>
      </c>
      <c r="I38" s="30"/>
      <c r="J38" s="55">
        <f>SUM(J2:J37)</f>
        <v>174949200</v>
      </c>
      <c r="K38" s="56">
        <f>SUM(K2:K37)</f>
        <v>166201740</v>
      </c>
      <c r="L38" s="56">
        <f>SUM(L2:L37)</f>
        <v>139959360</v>
      </c>
      <c r="M38" s="18"/>
    </row>
    <row r="39" spans="1:13" x14ac:dyDescent="0.25">
      <c r="H39" s="38">
        <f>H38*2300</f>
        <v>79963180.000000015</v>
      </c>
      <c r="J39" s="57"/>
    </row>
    <row r="40" spans="1:13" x14ac:dyDescent="0.25">
      <c r="G40" s="44"/>
      <c r="H40" s="45"/>
      <c r="I40" s="35">
        <f>H39*0.68</f>
        <v>54374962.400000013</v>
      </c>
      <c r="J40" s="57"/>
    </row>
    <row r="43" spans="1:13" x14ac:dyDescent="0.25">
      <c r="G43" s="40">
        <v>61.15</v>
      </c>
      <c r="H43" s="51">
        <f>G43*10.764</f>
        <v>658.21859999999992</v>
      </c>
      <c r="I43" s="24">
        <v>12.44</v>
      </c>
      <c r="J43" s="48">
        <f>I43*10.764</f>
        <v>133.90415999999999</v>
      </c>
      <c r="K43" s="48">
        <f>H43+J43</f>
        <v>792.12275999999997</v>
      </c>
    </row>
    <row r="44" spans="1:13" x14ac:dyDescent="0.25">
      <c r="G44" s="52">
        <v>65.97</v>
      </c>
      <c r="H44" s="51">
        <f>G44*10.764</f>
        <v>710.10107999999991</v>
      </c>
      <c r="I44" s="1">
        <v>6.68</v>
      </c>
      <c r="J44" s="48">
        <f>I44*10.764</f>
        <v>71.903519999999986</v>
      </c>
      <c r="K44" s="48">
        <f>H44+J44</f>
        <v>782.00459999999987</v>
      </c>
      <c r="L44" s="58"/>
      <c r="M44" s="1"/>
    </row>
    <row r="45" spans="1:13" x14ac:dyDescent="0.25">
      <c r="G45" s="52">
        <v>53.58</v>
      </c>
      <c r="H45" s="51">
        <f>G45*10.764</f>
        <v>576.73511999999994</v>
      </c>
      <c r="I45" s="1">
        <v>10.95</v>
      </c>
      <c r="J45" s="48">
        <f>I45*10.764</f>
        <v>117.86579999999998</v>
      </c>
      <c r="K45" s="48">
        <f>H45+J45</f>
        <v>694.60091999999986</v>
      </c>
      <c r="L45" s="58"/>
      <c r="M45" s="1"/>
    </row>
    <row r="46" spans="1:13" x14ac:dyDescent="0.25">
      <c r="G46" s="52">
        <v>85.03</v>
      </c>
      <c r="H46" s="51">
        <f>G46*10.764</f>
        <v>915.26292000000001</v>
      </c>
      <c r="I46" s="1">
        <v>14.93</v>
      </c>
      <c r="J46" s="48">
        <f t="shared" ref="J46" si="5">I46*10.764</f>
        <v>160.70651999999998</v>
      </c>
      <c r="K46" s="48">
        <f>H46+J46</f>
        <v>1075.9694400000001</v>
      </c>
      <c r="L46" s="58"/>
      <c r="M46" s="1"/>
    </row>
    <row r="47" spans="1:13" x14ac:dyDescent="0.25">
      <c r="G47" s="52"/>
      <c r="I47" s="1"/>
      <c r="J47" s="48"/>
      <c r="K47" s="58"/>
      <c r="L47" s="58"/>
      <c r="M47" s="1"/>
    </row>
    <row r="48" spans="1:13" x14ac:dyDescent="0.25">
      <c r="E48" s="39"/>
      <c r="G48" s="52">
        <v>129.47999999999999</v>
      </c>
      <c r="H48" s="53">
        <f>G48*10.764</f>
        <v>1393.7227199999998</v>
      </c>
      <c r="I48" s="1">
        <v>71.83</v>
      </c>
      <c r="J48" s="48">
        <f>I48*10.764</f>
        <v>773.17811999999992</v>
      </c>
      <c r="K48" s="59">
        <f>J48*0.4</f>
        <v>309.27124800000001</v>
      </c>
      <c r="L48" s="60">
        <f>H48+K48</f>
        <v>1702.9939679999998</v>
      </c>
      <c r="M48" s="1"/>
    </row>
    <row r="49" spans="7:13" x14ac:dyDescent="0.25">
      <c r="G49" s="52">
        <v>93.93</v>
      </c>
      <c r="H49" s="53">
        <f>G49*10.764</f>
        <v>1011.0625200000001</v>
      </c>
      <c r="I49" s="1">
        <v>143.43</v>
      </c>
      <c r="J49" s="48">
        <f>I49*10.764</f>
        <v>1543.8805199999999</v>
      </c>
      <c r="K49" s="59">
        <f>J49*0.4</f>
        <v>617.55220800000006</v>
      </c>
      <c r="L49" s="60">
        <f>H49+K49</f>
        <v>1628.614728</v>
      </c>
      <c r="M49" s="1"/>
    </row>
    <row r="50" spans="7:13" x14ac:dyDescent="0.25">
      <c r="G50" s="52"/>
      <c r="I50" s="1"/>
      <c r="J50" s="58"/>
      <c r="K50" s="58"/>
      <c r="L50" s="58"/>
      <c r="M50" s="1"/>
    </row>
    <row r="51" spans="7:13" x14ac:dyDescent="0.25">
      <c r="G51" s="52"/>
      <c r="I51" s="1"/>
      <c r="J51" s="58"/>
      <c r="K51" s="58"/>
      <c r="L51" s="58"/>
      <c r="M51" s="1"/>
    </row>
    <row r="52" spans="7:13" x14ac:dyDescent="0.25">
      <c r="G52" s="52"/>
      <c r="I52" s="1"/>
      <c r="J52" s="58"/>
      <c r="K52" s="58"/>
      <c r="L52" s="58"/>
      <c r="M52" s="1"/>
    </row>
    <row r="53" spans="7:13" x14ac:dyDescent="0.25">
      <c r="G53" s="52"/>
      <c r="H53" s="51"/>
      <c r="J53" s="48"/>
    </row>
    <row r="54" spans="7:13" x14ac:dyDescent="0.25">
      <c r="G54" s="52"/>
      <c r="H54" s="51"/>
      <c r="J54" s="48"/>
    </row>
    <row r="55" spans="7:13" x14ac:dyDescent="0.25">
      <c r="G55" s="52"/>
      <c r="H55" s="51"/>
      <c r="J55" s="48"/>
    </row>
    <row r="63" spans="7:13" x14ac:dyDescent="0.25">
      <c r="G63" s="39"/>
    </row>
    <row r="64" spans="7:13" x14ac:dyDescent="0.25">
      <c r="G64" s="39"/>
    </row>
  </sheetData>
  <mergeCells count="2">
    <mergeCell ref="A38:D38"/>
    <mergeCell ref="G40:H4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:AA95"/>
  <sheetViews>
    <sheetView zoomScale="55" zoomScaleNormal="55" workbookViewId="0">
      <selection activeCell="Y17" sqref="Y17"/>
    </sheetView>
  </sheetViews>
  <sheetFormatPr defaultRowHeight="15" x14ac:dyDescent="0.25"/>
  <sheetData>
    <row r="1" spans="21:27" ht="19.5" customHeight="1" x14ac:dyDescent="0.25"/>
    <row r="2" spans="21:27" ht="17.25" customHeight="1" x14ac:dyDescent="0.25"/>
    <row r="15" spans="21:27" ht="13.5" customHeight="1" thickBot="1" x14ac:dyDescent="0.3"/>
    <row r="16" spans="21:27" ht="15.75" thickBot="1" x14ac:dyDescent="0.3">
      <c r="U16" s="10"/>
      <c r="V16" s="10"/>
      <c r="W16" s="10"/>
      <c r="X16" s="2"/>
      <c r="Y16" s="10"/>
      <c r="Z16" s="31"/>
      <c r="AA16" s="2"/>
    </row>
    <row r="17" spans="21:27" ht="15.75" thickBot="1" x14ac:dyDescent="0.3">
      <c r="U17" s="12"/>
      <c r="V17" s="12"/>
      <c r="W17" s="12"/>
      <c r="X17" s="2"/>
      <c r="Y17" s="12"/>
      <c r="Z17" s="31"/>
      <c r="AA17" s="2"/>
    </row>
    <row r="18" spans="21:27" s="1" customFormat="1" x14ac:dyDescent="0.25"/>
    <row r="19" spans="21:27" s="1" customFormat="1" x14ac:dyDescent="0.25"/>
    <row r="20" spans="21:27" s="1" customFormat="1" x14ac:dyDescent="0.25"/>
    <row r="21" spans="21:27" s="1" customFormat="1" x14ac:dyDescent="0.25"/>
    <row r="22" spans="21:27" s="1" customFormat="1" x14ac:dyDescent="0.25"/>
    <row r="23" spans="21:27" s="1" customFormat="1" x14ac:dyDescent="0.25"/>
    <row r="24" spans="21:27" s="1" customFormat="1" x14ac:dyDescent="0.25"/>
    <row r="25" spans="21:27" s="1" customFormat="1" x14ac:dyDescent="0.25"/>
    <row r="26" spans="21:27" s="1" customFormat="1" x14ac:dyDescent="0.25"/>
    <row r="27" spans="21:27" s="1" customFormat="1" x14ac:dyDescent="0.25"/>
    <row r="28" spans="21:27" s="1" customFormat="1" x14ac:dyDescent="0.25"/>
    <row r="29" spans="21:27" s="1" customFormat="1" x14ac:dyDescent="0.25"/>
    <row r="30" spans="21:27" s="1" customFormat="1" x14ac:dyDescent="0.25"/>
    <row r="31" spans="21:27" s="1" customFormat="1" x14ac:dyDescent="0.25"/>
    <row r="32" spans="21:27" s="1" customFormat="1" ht="15.75" thickBot="1" x14ac:dyDescent="0.3"/>
    <row r="33" spans="16:19" s="1" customFormat="1" x14ac:dyDescent="0.25">
      <c r="P33" s="8"/>
      <c r="Q33" s="8"/>
      <c r="R33" s="8"/>
      <c r="S33" s="9"/>
    </row>
    <row r="34" spans="16:19" s="1" customFormat="1" ht="15.75" thickBot="1" x14ac:dyDescent="0.3">
      <c r="P34" s="4"/>
      <c r="Q34" s="4"/>
      <c r="R34" s="4"/>
      <c r="S34" s="5"/>
    </row>
    <row r="35" spans="16:19" s="1" customFormat="1" ht="15.75" thickBot="1" x14ac:dyDescent="0.3">
      <c r="P35" s="4"/>
      <c r="Q35" s="4"/>
      <c r="R35" s="4"/>
      <c r="S35" s="5"/>
    </row>
    <row r="36" spans="16:19" s="1" customFormat="1" x14ac:dyDescent="0.25"/>
    <row r="37" spans="16:19" s="1" customFormat="1" x14ac:dyDescent="0.25"/>
    <row r="38" spans="16:19" s="1" customFormat="1" x14ac:dyDescent="0.25"/>
    <row r="95" ht="21.75" customHeight="1" x14ac:dyDescent="0.25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27"/>
  <sheetViews>
    <sheetView topLeftCell="C18" zoomScale="130" zoomScaleNormal="130" workbookViewId="0">
      <selection activeCell="H34" sqref="H34"/>
    </sheetView>
  </sheetViews>
  <sheetFormatPr defaultRowHeight="15" x14ac:dyDescent="0.25"/>
  <cols>
    <col min="5" max="7" width="9.140625" style="1"/>
    <col min="8" max="8" width="21.85546875" style="1" customWidth="1"/>
    <col min="9" max="9" width="9.140625" style="1"/>
    <col min="10" max="10" width="14.28515625" bestFit="1" customWidth="1"/>
    <col min="14" max="15" width="14.28515625" bestFit="1" customWidth="1"/>
  </cols>
  <sheetData>
    <row r="3" spans="2:16" x14ac:dyDescent="0.25">
      <c r="C3" s="1"/>
      <c r="J3" s="1"/>
      <c r="K3" s="1"/>
      <c r="L3" s="1"/>
    </row>
    <row r="4" spans="2:16" x14ac:dyDescent="0.25">
      <c r="B4" s="23"/>
      <c r="C4" s="23"/>
      <c r="D4" s="23"/>
      <c r="E4" s="23"/>
      <c r="F4" s="23"/>
      <c r="G4" s="23"/>
      <c r="H4" s="23"/>
      <c r="I4" s="23"/>
      <c r="J4" s="11"/>
      <c r="K4" s="27"/>
      <c r="L4" s="23"/>
      <c r="M4" s="25"/>
      <c r="N4" s="26"/>
      <c r="O4" s="26">
        <f>M4+N4+J4</f>
        <v>0</v>
      </c>
      <c r="P4" s="3" t="e">
        <f>O4/G4</f>
        <v>#DIV/0!</v>
      </c>
    </row>
    <row r="5" spans="2:16" x14ac:dyDescent="0.25">
      <c r="B5" s="23"/>
      <c r="C5" s="23"/>
      <c r="D5" s="23"/>
      <c r="E5" s="23"/>
      <c r="F5" s="23"/>
      <c r="G5" s="23"/>
      <c r="H5" s="23"/>
      <c r="I5" s="23"/>
      <c r="J5" s="11"/>
      <c r="K5" s="27"/>
      <c r="L5" s="23"/>
      <c r="M5" s="25"/>
      <c r="N5" s="26"/>
      <c r="O5" s="25"/>
    </row>
    <row r="6" spans="2:16" x14ac:dyDescent="0.25">
      <c r="B6" s="23"/>
      <c r="C6" s="23"/>
      <c r="D6" s="23"/>
      <c r="E6" s="23"/>
      <c r="F6" s="23"/>
      <c r="G6" s="23"/>
      <c r="H6" s="23"/>
      <c r="I6" s="23"/>
      <c r="J6" s="11"/>
      <c r="K6" s="27"/>
      <c r="L6" s="27"/>
      <c r="M6" s="25"/>
      <c r="N6" s="25"/>
      <c r="O6" s="25"/>
    </row>
    <row r="7" spans="2:16" x14ac:dyDescent="0.25">
      <c r="B7" s="23"/>
      <c r="C7" s="23"/>
      <c r="D7" s="23"/>
      <c r="E7" s="23"/>
      <c r="F7" s="23"/>
      <c r="G7" s="23"/>
      <c r="H7" s="23"/>
      <c r="I7" s="23"/>
      <c r="J7" s="11"/>
      <c r="K7" s="27"/>
    </row>
    <row r="8" spans="2:16" x14ac:dyDescent="0.25">
      <c r="B8" s="23"/>
      <c r="C8" s="23"/>
      <c r="D8" s="23"/>
      <c r="E8" s="23"/>
      <c r="F8" s="23"/>
      <c r="G8" s="23"/>
      <c r="H8" s="23"/>
      <c r="I8" s="23"/>
      <c r="J8" s="11"/>
      <c r="K8" s="27"/>
      <c r="L8" s="23"/>
    </row>
    <row r="9" spans="2:16" x14ac:dyDescent="0.25">
      <c r="B9" s="23"/>
      <c r="C9" s="23"/>
      <c r="D9" s="23"/>
      <c r="E9" s="23"/>
      <c r="F9" s="23"/>
      <c r="G9" s="23"/>
      <c r="H9" s="23"/>
      <c r="I9" s="23"/>
      <c r="J9" s="11"/>
      <c r="K9" s="27"/>
      <c r="L9" s="27"/>
    </row>
    <row r="10" spans="2:16" x14ac:dyDescent="0.25">
      <c r="B10" s="23"/>
      <c r="D10" s="25"/>
      <c r="E10" s="25"/>
      <c r="F10" s="25"/>
      <c r="G10" s="25"/>
      <c r="H10" s="25"/>
      <c r="I10" s="23"/>
      <c r="J10" s="11"/>
      <c r="K10" s="26"/>
      <c r="L10" s="27"/>
    </row>
    <row r="11" spans="2:16" x14ac:dyDescent="0.25">
      <c r="B11" s="23"/>
      <c r="D11" s="25"/>
      <c r="E11" s="25"/>
      <c r="F11" s="25"/>
      <c r="G11" s="25"/>
      <c r="H11" s="25"/>
      <c r="I11" s="23"/>
      <c r="J11" s="11"/>
      <c r="K11" s="26"/>
      <c r="L11" s="27"/>
    </row>
    <row r="12" spans="2:16" x14ac:dyDescent="0.25">
      <c r="B12" s="23"/>
      <c r="D12" s="25"/>
      <c r="E12" s="25"/>
      <c r="F12" s="25"/>
      <c r="G12" s="25"/>
      <c r="J12" s="11"/>
      <c r="K12" s="26"/>
      <c r="L12" s="27"/>
    </row>
    <row r="13" spans="2:16" x14ac:dyDescent="0.25">
      <c r="B13" s="23"/>
      <c r="D13" s="25"/>
      <c r="E13" s="25"/>
      <c r="F13" s="25"/>
      <c r="G13" s="25"/>
      <c r="H13" s="25"/>
      <c r="I13" s="23"/>
      <c r="J13" s="11"/>
      <c r="K13" s="26"/>
      <c r="L13" s="27"/>
    </row>
    <row r="14" spans="2:16" x14ac:dyDescent="0.25">
      <c r="B14" s="24"/>
      <c r="C14" s="36"/>
      <c r="D14" s="37"/>
      <c r="E14" s="37"/>
      <c r="F14" s="37"/>
      <c r="G14" s="37"/>
      <c r="H14" s="37"/>
      <c r="I14" s="24"/>
      <c r="J14" s="34"/>
      <c r="K14" s="26"/>
      <c r="L14" s="27"/>
    </row>
    <row r="15" spans="2:16" x14ac:dyDescent="0.25">
      <c r="D15" s="25"/>
      <c r="E15" s="25"/>
      <c r="F15" s="25"/>
      <c r="G15" s="25"/>
      <c r="H15" s="25"/>
      <c r="I15" s="23"/>
      <c r="K15" s="26"/>
      <c r="L15" s="27"/>
    </row>
    <row r="16" spans="2:16" x14ac:dyDescent="0.25">
      <c r="D16" s="25"/>
      <c r="E16" s="25"/>
      <c r="F16" s="25"/>
      <c r="G16" s="25"/>
      <c r="H16" s="25"/>
      <c r="I16" s="23"/>
      <c r="K16" s="26"/>
      <c r="L16" s="27"/>
    </row>
    <row r="17" spans="4:12" x14ac:dyDescent="0.25">
      <c r="D17" s="25"/>
      <c r="E17" s="25"/>
      <c r="F17" s="25"/>
      <c r="G17" s="25"/>
      <c r="H17" s="25"/>
      <c r="I17" s="23"/>
      <c r="K17" s="26"/>
      <c r="L17" s="27"/>
    </row>
    <row r="18" spans="4:12" x14ac:dyDescent="0.25">
      <c r="D18" s="25"/>
      <c r="E18" s="25"/>
      <c r="F18" s="25"/>
      <c r="G18" s="25"/>
      <c r="H18" s="25"/>
      <c r="I18" s="23"/>
      <c r="K18" s="26"/>
      <c r="L18" s="27"/>
    </row>
    <row r="19" spans="4:12" x14ac:dyDescent="0.25">
      <c r="D19" s="2"/>
      <c r="I19" s="23"/>
      <c r="L19" s="27"/>
    </row>
    <row r="20" spans="4:12" x14ac:dyDescent="0.25">
      <c r="I20" s="23"/>
    </row>
    <row r="21" spans="4:12" x14ac:dyDescent="0.25">
      <c r="I21" s="23"/>
    </row>
    <row r="22" spans="4:12" x14ac:dyDescent="0.25">
      <c r="I22" s="23"/>
    </row>
    <row r="23" spans="4:12" x14ac:dyDescent="0.25">
      <c r="I23" s="23"/>
    </row>
    <row r="27" spans="4:12" x14ac:dyDescent="0.25">
      <c r="F27" s="1">
        <v>937.93</v>
      </c>
      <c r="G27" s="1">
        <v>12300</v>
      </c>
      <c r="H27" s="1">
        <f>F27*G27</f>
        <v>11536539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14" sqref="R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0" sqref="N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1" sqref="M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0" sqref="O1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TABEER VISTA</vt:lpstr>
      <vt:lpstr>RERA</vt:lpstr>
      <vt:lpstr>IGR</vt:lpstr>
      <vt:lpstr>Listing1</vt:lpstr>
      <vt:lpstr>Listing2</vt:lpstr>
      <vt:lpstr>Listing3</vt:lpstr>
      <vt:lpstr>Listing4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Windows User</cp:lastModifiedBy>
  <cp:lastPrinted>2013-08-31T05:30:46Z</cp:lastPrinted>
  <dcterms:created xsi:type="dcterms:W3CDTF">2013-08-30T08:57:19Z</dcterms:created>
  <dcterms:modified xsi:type="dcterms:W3CDTF">2024-09-16T06:59:34Z</dcterms:modified>
</cp:coreProperties>
</file>