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Shivendra Kumar Jamuar - SBI\"/>
    </mc:Choice>
  </mc:AlternateContent>
  <xr:revisionPtr revIDLastSave="0" documentId="13_ncr:1_{701A10E0-7D2B-4FD2-8E82-023580F6886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94" i="4" l="1"/>
  <c r="W106" i="4"/>
  <c r="W90" i="4"/>
  <c r="W93" i="4" s="1"/>
  <c r="W94" i="4" s="1"/>
  <c r="W89" i="4"/>
  <c r="W95" i="4" s="1"/>
  <c r="W88" i="4"/>
  <c r="W97" i="4" s="1"/>
  <c r="W91" i="4" l="1"/>
  <c r="W96" i="4"/>
  <c r="W99" i="4" s="1"/>
  <c r="W102" i="4" s="1"/>
  <c r="W77" i="4"/>
  <c r="W61" i="4"/>
  <c r="W64" i="4" s="1"/>
  <c r="W65" i="4" s="1"/>
  <c r="W60" i="4"/>
  <c r="W59" i="4"/>
  <c r="W68" i="4" s="1"/>
  <c r="S15" i="17"/>
  <c r="T16" i="16"/>
  <c r="S15" i="15"/>
  <c r="U22" i="14"/>
  <c r="V15" i="13"/>
  <c r="F34" i="4"/>
  <c r="F32" i="4"/>
  <c r="W62" i="4" l="1"/>
  <c r="W66" i="4"/>
  <c r="W67" i="4" s="1"/>
  <c r="W70" i="4" s="1"/>
  <c r="W73" i="4" s="1"/>
  <c r="W108" i="4"/>
  <c r="W104" i="4"/>
  <c r="W103" i="4"/>
  <c r="W31" i="4"/>
  <c r="W79" i="4" l="1"/>
  <c r="W75" i="4"/>
  <c r="W74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B27" i="4" s="1"/>
  <c r="C27" i="4" s="1"/>
  <c r="D27" i="4" s="1"/>
  <c r="J27" i="4"/>
  <c r="I27" i="4"/>
  <c r="E27" i="4"/>
  <c r="A27" i="4"/>
  <c r="P26" i="4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<sst xmlns="http://schemas.openxmlformats.org/spreadsheetml/2006/main" count="95" uniqueCount="46">
  <si>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</si>
  <si>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</si>
  <si>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</si>
  <si>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</si>
  <si>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</si>
  <si>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</si>
  <si>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</si>
  <si>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</si>
  <si>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</si>
  <si>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</si>
  <si>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</si>
  <si>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</si>
  <si>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</si>
  <si>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</si>
  <si>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</si>
  <si>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</si>
  <si>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</si>
  <si>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</si>
  <si>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</si>
  <si>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</si>
  <si>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</si>
  <si>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</si>
  <si>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</si>
  <si>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</si>
  <si>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</si>
  <si>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</si>
  <si>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</si>
  <si>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</si>
  <si>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</si>
  <si>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</si>
  <si>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</si>
  <si>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</si>
  <si>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</si>
  <si>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</si>
  <si>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</si>
  <si>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</si>
  <si>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</si>
  <si>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</si>
  <si>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</si>
  <si>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SPL PBB Fort ) - Shivendra Kumar Jamuar And Mrinalini Jamuar</t>
  </si>
  <si>
    <t>Flat No. 1803</t>
  </si>
  <si>
    <t>Flat No. 2802</t>
  </si>
  <si>
    <t>Under</t>
  </si>
  <si>
    <t>Flat No. 503</t>
  </si>
  <si>
    <t>State Bank of India ( SPL PBB Fort ) - Dinesh Kumar Singh</t>
  </si>
  <si>
    <t>State Bank of India ( SPL PBB Fort ) - Mrs. Sumathi Kabali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</si>
</sst>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2" fillId="0" borderId="0" xfId="0" applyFont="1" applyAlignment="1">
      <alignment horizontal="center" vertical="center"/>
    </xf>
    <xf numFmtId="0" fontId="13" fillId="0" borderId="0" xfId="0" applyFont="1"/>
    <xf numFmtId="0" fontId="2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96454</xdr:colOff>
      <xdr:row>40</xdr:row>
      <xdr:rowOff>39105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4A8D28-2213-4E17-8714-849081205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30854" cy="72019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38100</xdr:rowOff>
    </xdr:from>
    <xdr:to>
      <xdr:col>15</xdr:col>
      <xdr:colOff>182202</xdr:colOff>
      <xdr:row>39</xdr:row>
      <xdr:rowOff>134400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804E81-C34E-4D4D-850B-C7742E51F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38100"/>
          <a:ext cx="8792802" cy="7525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277455</xdr:colOff>
      <xdr:row>43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17D7F6-5B97-4B2A-9F15-FE463D0F2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811855" cy="788780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41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90B3D5-CC68-4F4D-8E2F-FC167415D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7754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163139</xdr:colOff>
      <xdr:row>45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5C4C26-0BFF-421F-9179-4C28FF2D4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97539" cy="7611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40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A368CB-A01D-4CEA-86F0-54264D5F8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7449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42</xdr:row>
      <xdr:rowOff>172518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B76ECB-14BB-4341-8370-78879EC87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649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153612</xdr:colOff>
      <xdr:row>46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556DAB-FEA4-466D-8764-E730265F3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88012" cy="74591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353495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022D08-D93B-4F4A-BDB4-2C42A022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668695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220127</xdr:colOff>
      <xdr:row>47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228C20-D6A0-4856-B987-2A10CF22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35327" cy="8888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220127</xdr:colOff>
      <xdr:row>47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E297BC-F03F-44AD-AFF1-D2F02151D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35327" cy="89261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153442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D90D41-C3F6-4EF2-9677-2931C1A43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68642" cy="895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8"/>
  <sheetViews>
    <sheetView tabSelected="1" topLeftCell="A10" zoomScaleNormal="100" workbookViewId="0">
      <selection activeCell="W31" sqref="W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8" t="s">
        <v>35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365</v>
      </c>
      <c r="C3" s="4">
        <f>B3*1.2</f>
        <v>438</v>
      </c>
      <c r="D3" s="4">
        <f t="shared" ref="D3:D14" si="2">C3*1.2</f>
        <v>525.6</v>
      </c>
      <c r="E3" s="5">
        <f t="shared" ref="E3:E14" si="3">R3</f>
        <v>4500000</v>
      </c>
      <c r="F3" s="9">
        <f t="shared" ref="F3:F14" si="4">ROUND((E3/B3),0)</f>
        <v>12329</v>
      </c>
      <c r="G3" s="9">
        <f t="shared" ref="G3:G14" si="5">ROUND((E3/C3),0)</f>
        <v>10274</v>
      </c>
      <c r="H3" s="9">
        <f t="shared" ref="H3:H14" si="6">ROUND((E3/D3),0)</f>
        <v>8562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365</v>
      </c>
      <c r="R3" s="2">
        <v>4500000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335</v>
      </c>
      <c r="C4" s="44">
        <f t="shared" ref="C4:C9" si="11">B4*1.2</f>
        <v>402</v>
      </c>
      <c r="D4" s="44">
        <f t="shared" ref="D4:D9" si="12">C4*1.2</f>
        <v>482.4</v>
      </c>
      <c r="E4" s="45">
        <f t="shared" ref="E4:E9" si="13">R4</f>
        <v>4500000</v>
      </c>
      <c r="F4" s="44">
        <f t="shared" ref="F4:F9" si="14">ROUND((E4/B4),0)</f>
        <v>13433</v>
      </c>
      <c r="G4" s="44">
        <f t="shared" ref="G4:G9" si="15">ROUND((E4/C4),0)</f>
        <v>11194</v>
      </c>
      <c r="H4" s="44">
        <f t="shared" ref="H4:H9" si="16">ROUND((E4/D4),0)</f>
        <v>9328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335</v>
      </c>
      <c r="R4" s="47">
        <v>4500000</v>
      </c>
    </row>
    <row r="5" spans="1:20" x14ac:dyDescent="0.25">
      <c r="A5" s="4">
        <f t="shared" si="9"/>
        <v>0</v>
      </c>
      <c r="B5" s="4">
        <f t="shared" si="10"/>
        <v>570</v>
      </c>
      <c r="C5" s="4">
        <f t="shared" si="11"/>
        <v>684</v>
      </c>
      <c r="D5" s="4">
        <f t="shared" si="12"/>
        <v>820.8</v>
      </c>
      <c r="E5" s="5">
        <f t="shared" si="13"/>
        <v>7100000</v>
      </c>
      <c r="F5" s="9">
        <f t="shared" si="14"/>
        <v>12456</v>
      </c>
      <c r="G5" s="9">
        <f t="shared" si="15"/>
        <v>10380</v>
      </c>
      <c r="H5" s="9">
        <f t="shared" si="16"/>
        <v>8650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570</v>
      </c>
      <c r="R5" s="2">
        <v>7100000</v>
      </c>
    </row>
    <row r="6" spans="1:20" x14ac:dyDescent="0.25">
      <c r="A6" s="4">
        <f t="shared" si="9"/>
        <v>0</v>
      </c>
      <c r="B6" s="4">
        <f t="shared" si="10"/>
        <v>786</v>
      </c>
      <c r="C6" s="4">
        <f t="shared" si="11"/>
        <v>943.19999999999993</v>
      </c>
      <c r="D6" s="4">
        <f t="shared" si="12"/>
        <v>1131.8399999999999</v>
      </c>
      <c r="E6" s="5">
        <f t="shared" si="13"/>
        <v>11425000</v>
      </c>
      <c r="F6" s="9">
        <f t="shared" si="14"/>
        <v>14536</v>
      </c>
      <c r="G6" s="9">
        <f t="shared" si="15"/>
        <v>12113</v>
      </c>
      <c r="H6" s="9">
        <f t="shared" si="16"/>
        <v>10094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786</v>
      </c>
      <c r="R6" s="2">
        <v>11425000</v>
      </c>
    </row>
    <row r="7" spans="1:20" s="46" customFormat="1" x14ac:dyDescent="0.25">
      <c r="A7" s="44">
        <f t="shared" si="9"/>
        <v>0</v>
      </c>
      <c r="B7" s="44">
        <f t="shared" si="10"/>
        <v>365</v>
      </c>
      <c r="C7" s="44">
        <f t="shared" si="11"/>
        <v>438</v>
      </c>
      <c r="D7" s="44">
        <f t="shared" si="12"/>
        <v>525.6</v>
      </c>
      <c r="E7" s="45">
        <f t="shared" si="13"/>
        <v>5100000</v>
      </c>
      <c r="F7" s="44">
        <f t="shared" si="14"/>
        <v>13973</v>
      </c>
      <c r="G7" s="44">
        <f t="shared" si="15"/>
        <v>11644</v>
      </c>
      <c r="H7" s="44">
        <f t="shared" si="16"/>
        <v>9703</v>
      </c>
      <c r="I7" s="44" t="e">
        <f>#REF!</f>
        <v>#REF!</v>
      </c>
      <c r="J7" s="44">
        <f t="shared" si="17"/>
        <v>0</v>
      </c>
      <c r="O7" s="46">
        <v>0</v>
      </c>
      <c r="P7" s="46">
        <f t="shared" si="18"/>
        <v>0</v>
      </c>
      <c r="Q7" s="46">
        <v>365</v>
      </c>
      <c r="R7" s="47">
        <v>5100000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8" t="s">
        <v>36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20" x14ac:dyDescent="0.25">
      <c r="A16" s="4">
        <f t="shared" ref="A16:A28" si="32">N16</f>
        <v>0</v>
      </c>
      <c r="B16" s="4">
        <f t="shared" ref="B16:B28" si="33">Q16</f>
        <v>583</v>
      </c>
      <c r="C16" s="4">
        <f>B16*1.2</f>
        <v>699.6</v>
      </c>
      <c r="D16" s="4">
        <f t="shared" ref="D16:D28" si="34">C16*1.2</f>
        <v>839.52</v>
      </c>
      <c r="E16" s="5">
        <f t="shared" ref="E16:E28" si="35">R16</f>
        <v>7400000</v>
      </c>
      <c r="F16" s="9">
        <f t="shared" ref="F16:F28" si="36">ROUND((E16/B16),0)</f>
        <v>12693</v>
      </c>
      <c r="G16" s="9">
        <f t="shared" ref="G16:G28" si="37">ROUND((E16/C16),0)</f>
        <v>10577</v>
      </c>
      <c r="H16" s="9">
        <f t="shared" ref="H16:H28" si="38">ROUND((E16/D16),0)</f>
        <v>8815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583</v>
      </c>
      <c r="R16" s="2">
        <v>7400000</v>
      </c>
    </row>
    <row r="17" spans="1:24" x14ac:dyDescent="0.25">
      <c r="A17" s="4">
        <f t="shared" si="32"/>
        <v>0</v>
      </c>
      <c r="B17" s="4">
        <f t="shared" si="33"/>
        <v>580</v>
      </c>
      <c r="C17" s="4">
        <f t="shared" ref="C17:C28" si="41">B17*1.2</f>
        <v>696</v>
      </c>
      <c r="D17" s="4">
        <f t="shared" si="34"/>
        <v>835.19999999999993</v>
      </c>
      <c r="E17" s="5">
        <f t="shared" si="35"/>
        <v>7900000</v>
      </c>
      <c r="F17" s="9">
        <f t="shared" si="36"/>
        <v>13621</v>
      </c>
      <c r="G17" s="9">
        <f t="shared" si="37"/>
        <v>11351</v>
      </c>
      <c r="H17" s="9">
        <f t="shared" si="38"/>
        <v>9459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580</v>
      </c>
      <c r="R17" s="2">
        <v>7900000</v>
      </c>
    </row>
    <row r="18" spans="1:24" x14ac:dyDescent="0.25">
      <c r="A18" s="4">
        <f t="shared" si="32"/>
        <v>0</v>
      </c>
      <c r="B18" s="4">
        <f t="shared" si="33"/>
        <v>735</v>
      </c>
      <c r="C18" s="4">
        <f t="shared" si="41"/>
        <v>882</v>
      </c>
      <c r="D18" s="4">
        <f t="shared" si="34"/>
        <v>1058.3999999999999</v>
      </c>
      <c r="E18" s="5">
        <f t="shared" si="35"/>
        <v>10000000</v>
      </c>
      <c r="F18" s="9">
        <f t="shared" si="36"/>
        <v>13605</v>
      </c>
      <c r="G18" s="9">
        <f t="shared" si="37"/>
        <v>11338</v>
      </c>
      <c r="H18" s="9">
        <f t="shared" si="38"/>
        <v>9448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735</v>
      </c>
      <c r="R18" s="2">
        <v>10000000</v>
      </c>
    </row>
    <row r="19" spans="1:24" x14ac:dyDescent="0.25">
      <c r="A19" s="4">
        <f t="shared" si="32"/>
        <v>0</v>
      </c>
      <c r="B19" s="4">
        <f t="shared" si="33"/>
        <v>430</v>
      </c>
      <c r="C19" s="4">
        <f t="shared" si="41"/>
        <v>516</v>
      </c>
      <c r="D19" s="4">
        <f t="shared" si="34"/>
        <v>619.19999999999993</v>
      </c>
      <c r="E19" s="5">
        <f t="shared" si="35"/>
        <v>5200000</v>
      </c>
      <c r="F19" s="9">
        <f t="shared" si="36"/>
        <v>12093</v>
      </c>
      <c r="G19" s="9">
        <f t="shared" si="37"/>
        <v>10078</v>
      </c>
      <c r="H19" s="9">
        <f t="shared" si="38"/>
        <v>8398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430</v>
      </c>
      <c r="R19" s="2">
        <v>5200000</v>
      </c>
    </row>
    <row r="20" spans="1:24" x14ac:dyDescent="0.25">
      <c r="A20" s="4">
        <f t="shared" si="32"/>
        <v>0</v>
      </c>
      <c r="B20" s="4">
        <f t="shared" si="33"/>
        <v>732</v>
      </c>
      <c r="C20" s="4">
        <f t="shared" si="41"/>
        <v>878.4</v>
      </c>
      <c r="D20" s="4">
        <f t="shared" si="34"/>
        <v>1054.08</v>
      </c>
      <c r="E20" s="5">
        <f t="shared" si="35"/>
        <v>10200000</v>
      </c>
      <c r="F20" s="9">
        <f t="shared" si="36"/>
        <v>13934</v>
      </c>
      <c r="G20" s="9">
        <f t="shared" si="37"/>
        <v>11612</v>
      </c>
      <c r="H20" s="9">
        <f t="shared" si="38"/>
        <v>9677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732</v>
      </c>
      <c r="R20" s="2">
        <v>10200000</v>
      </c>
    </row>
    <row r="21" spans="1:24" x14ac:dyDescent="0.25">
      <c r="A21" s="4">
        <f t="shared" si="32"/>
        <v>0</v>
      </c>
      <c r="B21" s="4">
        <f t="shared" si="33"/>
        <v>403</v>
      </c>
      <c r="C21" s="4">
        <f t="shared" si="41"/>
        <v>483.59999999999997</v>
      </c>
      <c r="D21" s="4">
        <f t="shared" si="34"/>
        <v>580.31999999999994</v>
      </c>
      <c r="E21" s="5">
        <f t="shared" si="35"/>
        <v>5400000</v>
      </c>
      <c r="F21" s="9">
        <f t="shared" si="36"/>
        <v>13400</v>
      </c>
      <c r="G21" s="9">
        <f t="shared" si="37"/>
        <v>11166</v>
      </c>
      <c r="H21" s="9">
        <f t="shared" si="38"/>
        <v>9305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403</v>
      </c>
      <c r="R21" s="2">
        <v>5400000</v>
      </c>
    </row>
    <row r="22" spans="1:24" x14ac:dyDescent="0.25">
      <c r="A22" s="4">
        <f t="shared" ref="A22:A24" si="42">N22</f>
        <v>0</v>
      </c>
      <c r="B22" s="4">
        <f t="shared" ref="B22:B24" si="43">Q22</f>
        <v>583</v>
      </c>
      <c r="C22" s="4">
        <f t="shared" ref="C22:C24" si="44">B22*1.2</f>
        <v>699.6</v>
      </c>
      <c r="D22" s="4">
        <f t="shared" ref="D22:D24" si="45">C22*1.2</f>
        <v>839.52</v>
      </c>
      <c r="E22" s="5">
        <f t="shared" ref="E22:E24" si="46">R22</f>
        <v>7500000</v>
      </c>
      <c r="F22" s="9">
        <f t="shared" ref="F22:F24" si="47">ROUND((E22/B22),0)</f>
        <v>12864</v>
      </c>
      <c r="G22" s="9">
        <f t="shared" ref="G22:G24" si="48">ROUND((E22/C22),0)</f>
        <v>10720</v>
      </c>
      <c r="H22" s="9">
        <f t="shared" ref="H22:H24" si="49">ROUND((E22/D22),0)</f>
        <v>8934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583</v>
      </c>
      <c r="R22" s="2">
        <v>7500000</v>
      </c>
    </row>
    <row r="23" spans="1:24" s="46" customFormat="1" x14ac:dyDescent="0.25">
      <c r="A23" s="44">
        <f t="shared" si="42"/>
        <v>0</v>
      </c>
      <c r="B23" s="44">
        <f t="shared" si="43"/>
        <v>735</v>
      </c>
      <c r="C23" s="44">
        <f t="shared" si="44"/>
        <v>882</v>
      </c>
      <c r="D23" s="44">
        <f t="shared" si="45"/>
        <v>1058.3999999999999</v>
      </c>
      <c r="E23" s="45">
        <f t="shared" si="46"/>
        <v>12000000</v>
      </c>
      <c r="F23" s="44">
        <f t="shared" si="47"/>
        <v>16327</v>
      </c>
      <c r="G23" s="44">
        <f t="shared" si="48"/>
        <v>13605</v>
      </c>
      <c r="H23" s="44">
        <f t="shared" si="49"/>
        <v>11338</v>
      </c>
      <c r="I23" s="44" t="e">
        <f>#REF!</f>
        <v>#REF!</v>
      </c>
      <c r="J23" s="44">
        <f t="shared" si="50"/>
        <v>0</v>
      </c>
      <c r="O23" s="46">
        <v>0</v>
      </c>
      <c r="P23" s="46">
        <f t="shared" si="51"/>
        <v>0</v>
      </c>
      <c r="Q23" s="46">
        <v>735</v>
      </c>
      <c r="R23" s="47">
        <v>12000000</v>
      </c>
    </row>
    <row r="24" spans="1:24" x14ac:dyDescent="0.25">
      <c r="A24" s="4">
        <f t="shared" si="42"/>
        <v>0</v>
      </c>
      <c r="B24" s="4">
        <f t="shared" si="43"/>
        <v>675</v>
      </c>
      <c r="C24" s="4">
        <f t="shared" si="44"/>
        <v>810</v>
      </c>
      <c r="D24" s="4">
        <f t="shared" si="45"/>
        <v>972</v>
      </c>
      <c r="E24" s="5">
        <f t="shared" si="46"/>
        <v>8400000</v>
      </c>
      <c r="F24" s="9">
        <f t="shared" si="47"/>
        <v>12444</v>
      </c>
      <c r="G24" s="9">
        <f t="shared" si="48"/>
        <v>10370</v>
      </c>
      <c r="H24" s="9">
        <f t="shared" si="49"/>
        <v>8642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675</v>
      </c>
      <c r="R24" s="2">
        <v>8400000</v>
      </c>
    </row>
    <row r="25" spans="1:24" x14ac:dyDescent="0.25">
      <c r="A25" s="4">
        <f t="shared" si="32"/>
        <v>0</v>
      </c>
      <c r="B25" s="4">
        <f t="shared" si="33"/>
        <v>850</v>
      </c>
      <c r="C25" s="4">
        <f t="shared" si="41"/>
        <v>1020</v>
      </c>
      <c r="D25" s="4">
        <f t="shared" si="34"/>
        <v>1224</v>
      </c>
      <c r="E25" s="5">
        <f t="shared" si="35"/>
        <v>10800000</v>
      </c>
      <c r="F25" s="9">
        <f t="shared" si="36"/>
        <v>12706</v>
      </c>
      <c r="G25" s="9">
        <f t="shared" si="37"/>
        <v>10588</v>
      </c>
      <c r="H25" s="9">
        <f t="shared" si="38"/>
        <v>8824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v>850</v>
      </c>
      <c r="R25" s="2">
        <v>10800000</v>
      </c>
    </row>
    <row r="26" spans="1:24" x14ac:dyDescent="0.25">
      <c r="A26" s="4">
        <f t="shared" si="32"/>
        <v>0</v>
      </c>
      <c r="B26" s="4">
        <f t="shared" si="33"/>
        <v>732</v>
      </c>
      <c r="C26" s="4">
        <f t="shared" si="41"/>
        <v>878.4</v>
      </c>
      <c r="D26" s="4">
        <f t="shared" si="34"/>
        <v>1054.08</v>
      </c>
      <c r="E26" s="5">
        <f t="shared" si="35"/>
        <v>9200000</v>
      </c>
      <c r="F26" s="9">
        <f t="shared" si="36"/>
        <v>12568</v>
      </c>
      <c r="G26" s="9">
        <f t="shared" si="37"/>
        <v>10474</v>
      </c>
      <c r="H26" s="9">
        <f t="shared" si="38"/>
        <v>8728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v>732</v>
      </c>
      <c r="R26" s="2">
        <v>9200000</v>
      </c>
      <c r="W26" s="41">
        <v>1803</v>
      </c>
    </row>
    <row r="27" spans="1:24" s="46" customFormat="1" x14ac:dyDescent="0.25">
      <c r="A27" s="44">
        <f t="shared" si="32"/>
        <v>0</v>
      </c>
      <c r="B27" s="44">
        <f t="shared" si="33"/>
        <v>937</v>
      </c>
      <c r="C27" s="44">
        <f t="shared" si="41"/>
        <v>1124.3999999999999</v>
      </c>
      <c r="D27" s="44">
        <f t="shared" si="34"/>
        <v>1349.2799999999997</v>
      </c>
      <c r="E27" s="45">
        <f t="shared" si="35"/>
        <v>16300000</v>
      </c>
      <c r="F27" s="44">
        <f t="shared" si="36"/>
        <v>17396</v>
      </c>
      <c r="G27" s="44">
        <f t="shared" si="37"/>
        <v>14497</v>
      </c>
      <c r="H27" s="44">
        <f t="shared" si="38"/>
        <v>12081</v>
      </c>
      <c r="I27" s="44" t="e">
        <f>#REF!</f>
        <v>#REF!</v>
      </c>
      <c r="J27" s="44">
        <f t="shared" si="39"/>
        <v>0</v>
      </c>
      <c r="O27" s="46">
        <v>0</v>
      </c>
      <c r="P27" s="46">
        <f t="shared" si="40"/>
        <v>0</v>
      </c>
      <c r="Q27" s="46">
        <v>937</v>
      </c>
      <c r="R27" s="47">
        <v>16300000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15000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12500</v>
      </c>
      <c r="X31" s="22"/>
    </row>
    <row r="32" spans="1:24" ht="15.75" x14ac:dyDescent="0.25">
      <c r="D32" t="s">
        <v>40</v>
      </c>
      <c r="E32">
        <v>73.02</v>
      </c>
      <c r="F32" s="7">
        <f>E32*10.764</f>
        <v>785.98727999999994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4:25" ht="15.75" x14ac:dyDescent="0.25">
      <c r="D34" t="s">
        <v>41</v>
      </c>
      <c r="E34">
        <v>56.5</v>
      </c>
      <c r="F34" s="7">
        <f>E34*10.764</f>
        <v>608.16599999999994</v>
      </c>
      <c r="S34" s="10"/>
      <c r="T34" s="10"/>
      <c r="U34" s="17" t="s">
        <v>18</v>
      </c>
      <c r="V34" s="23"/>
      <c r="W34" s="24">
        <f>W35-W33</f>
        <v>60</v>
      </c>
      <c r="X34" s="42">
        <v>2024</v>
      </c>
      <c r="Y34" t="s">
        <v>42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9" t="s">
        <v>39</v>
      </c>
      <c r="Q36" s="49"/>
      <c r="R36" s="49"/>
      <c r="S36" s="49"/>
      <c r="T36" s="50"/>
      <c r="U36" s="21" t="s">
        <v>20</v>
      </c>
      <c r="V36" s="23"/>
      <c r="W36" s="24">
        <f>90*W33/W35</f>
        <v>0</v>
      </c>
      <c r="X36" s="24"/>
    </row>
    <row r="37" spans="4:25" ht="15.75" x14ac:dyDescent="0.25">
      <c r="U37" s="17"/>
      <c r="V37" s="26"/>
      <c r="W37" s="27">
        <f>W36%</f>
        <v>0</v>
      </c>
      <c r="X37" s="27"/>
    </row>
    <row r="38" spans="4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4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12500</v>
      </c>
      <c r="X40" s="22"/>
    </row>
    <row r="41" spans="4:25" ht="15.75" x14ac:dyDescent="0.25">
      <c r="R41" s="43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15000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37</v>
      </c>
      <c r="V44" s="30"/>
      <c r="W44" s="25">
        <v>786</v>
      </c>
      <c r="X44" s="24"/>
    </row>
    <row r="45" spans="4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11790000</v>
      </c>
      <c r="X45" s="33"/>
    </row>
    <row r="46" spans="4:25" ht="15.75" x14ac:dyDescent="0.25">
      <c r="S46" s="11"/>
      <c r="T46" s="10"/>
      <c r="U46" s="17" t="s">
        <v>24</v>
      </c>
      <c r="V46" s="23"/>
      <c r="W46" s="34">
        <f>W45*0.98</f>
        <v>11554200</v>
      </c>
      <c r="X46" s="35"/>
    </row>
    <row r="47" spans="4:25" ht="15.75" x14ac:dyDescent="0.25">
      <c r="S47" s="10"/>
      <c r="T47" s="10"/>
      <c r="U47" s="17" t="s">
        <v>25</v>
      </c>
      <c r="V47" s="23"/>
      <c r="W47" s="34">
        <f>W45*0.8</f>
        <v>9432000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16:25" ht="15.75" x14ac:dyDescent="0.25">
      <c r="U49" s="37" t="s">
        <v>26</v>
      </c>
      <c r="V49" s="38"/>
      <c r="W49" s="39">
        <f>W30*W44</f>
        <v>1965000</v>
      </c>
      <c r="X49" s="39"/>
    </row>
    <row r="50" spans="16:25" ht="15.75" x14ac:dyDescent="0.25">
      <c r="U50" s="17" t="s">
        <v>27</v>
      </c>
      <c r="V50" s="23"/>
      <c r="W50" s="36"/>
      <c r="X50" s="36"/>
    </row>
    <row r="51" spans="16:25" ht="15.75" x14ac:dyDescent="0.25">
      <c r="U51" s="40" t="s">
        <v>28</v>
      </c>
      <c r="V51" s="36"/>
      <c r="W51" s="34">
        <f>W45*0.025/12</f>
        <v>24562.5</v>
      </c>
      <c r="X51" s="34"/>
    </row>
    <row r="54" spans="16:25" x14ac:dyDescent="0.25">
      <c r="W54" s="14">
        <v>2802</v>
      </c>
    </row>
    <row r="57" spans="16:25" ht="15.75" x14ac:dyDescent="0.25">
      <c r="U57" s="17" t="s">
        <v>13</v>
      </c>
      <c r="V57" s="18"/>
      <c r="W57" s="19">
        <v>15000</v>
      </c>
      <c r="X57" s="20" t="s">
        <v>38</v>
      </c>
    </row>
    <row r="58" spans="16:25" ht="31.5" x14ac:dyDescent="0.25">
      <c r="U58" s="21" t="s">
        <v>14</v>
      </c>
      <c r="V58" s="18"/>
      <c r="W58" s="19">
        <v>2500</v>
      </c>
      <c r="X58" s="22"/>
    </row>
    <row r="59" spans="16:25" ht="26.25" customHeight="1" x14ac:dyDescent="0.25">
      <c r="P59" s="51" t="s">
        <v>44</v>
      </c>
      <c r="Q59" s="51"/>
      <c r="R59" s="51"/>
      <c r="S59" s="51"/>
      <c r="U59" s="17" t="s">
        <v>15</v>
      </c>
      <c r="V59" s="18"/>
      <c r="W59" s="19">
        <f>W57-W58</f>
        <v>12500</v>
      </c>
      <c r="X59" s="22"/>
    </row>
    <row r="60" spans="16:25" ht="15.75" hidden="1" x14ac:dyDescent="0.25">
      <c r="P60" s="51"/>
      <c r="Q60" s="51"/>
      <c r="R60" s="51"/>
      <c r="S60" s="51"/>
      <c r="U60" s="17" t="s">
        <v>16</v>
      </c>
      <c r="V60" s="18"/>
      <c r="W60" s="19">
        <f>W58</f>
        <v>2500</v>
      </c>
      <c r="X60" s="22"/>
    </row>
    <row r="61" spans="16:25" ht="8.25" hidden="1" x14ac:dyDescent="0.25">
      <c r="P61" s="51"/>
      <c r="Q61" s="51"/>
      <c r="R61" s="51"/>
      <c r="S61" s="51"/>
      <c r="U61" s="17" t="s">
        <v>17</v>
      </c>
      <c r="V61" s="23"/>
      <c r="W61" s="24">
        <f>X61-X62</f>
        <v>0</v>
      </c>
      <c r="X61" s="25">
        <v>2024</v>
      </c>
    </row>
    <row r="62" spans="16:25" ht="15.75" x14ac:dyDescent="0.25">
      <c r="U62" s="17" t="s">
        <v>18</v>
      </c>
      <c r="V62" s="23"/>
      <c r="W62" s="24">
        <f>W63-W61</f>
        <v>60</v>
      </c>
      <c r="X62" s="42">
        <v>2024</v>
      </c>
      <c r="Y62" t="s">
        <v>42</v>
      </c>
    </row>
    <row r="63" spans="16:25" ht="15.75" x14ac:dyDescent="0.25">
      <c r="U63" s="17" t="s">
        <v>19</v>
      </c>
      <c r="V63" s="23"/>
      <c r="W63" s="24">
        <v>60</v>
      </c>
      <c r="X63" s="24"/>
    </row>
    <row r="64" spans="16:25" ht="31.5" x14ac:dyDescent="0.25">
      <c r="U64" s="21" t="s">
        <v>20</v>
      </c>
      <c r="V64" s="23"/>
      <c r="W64" s="24">
        <f>90*W61/W63</f>
        <v>0</v>
      </c>
      <c r="X64" s="24"/>
    </row>
    <row r="65" spans="21:24" ht="15.75" x14ac:dyDescent="0.25">
      <c r="U65" s="17"/>
      <c r="V65" s="26"/>
      <c r="W65" s="27">
        <f>W64%</f>
        <v>0</v>
      </c>
      <c r="X65" s="27"/>
    </row>
    <row r="66" spans="21:24" ht="15.75" x14ac:dyDescent="0.25">
      <c r="U66" s="17" t="s">
        <v>21</v>
      </c>
      <c r="V66" s="18"/>
      <c r="W66" s="19">
        <f>W60*W65</f>
        <v>0</v>
      </c>
      <c r="X66" s="22"/>
    </row>
    <row r="67" spans="21:24" ht="15.75" x14ac:dyDescent="0.25">
      <c r="U67" s="17" t="s">
        <v>22</v>
      </c>
      <c r="V67" s="18"/>
      <c r="W67" s="19">
        <f>W60-W66</f>
        <v>2500</v>
      </c>
      <c r="X67" s="22"/>
    </row>
    <row r="68" spans="21:24" ht="15.75" x14ac:dyDescent="0.25">
      <c r="U68" s="17" t="s">
        <v>15</v>
      </c>
      <c r="V68" s="18"/>
      <c r="W68" s="19">
        <f>W59</f>
        <v>12500</v>
      </c>
      <c r="X68" s="22"/>
    </row>
    <row r="69" spans="21:24" ht="15.75" x14ac:dyDescent="0.25">
      <c r="U69" s="23"/>
      <c r="V69" s="18"/>
      <c r="W69" s="19"/>
      <c r="X69" s="22"/>
    </row>
    <row r="70" spans="21:24" ht="15.75" x14ac:dyDescent="0.25">
      <c r="U70" s="28" t="s">
        <v>23</v>
      </c>
      <c r="V70" s="29"/>
      <c r="W70" s="20">
        <f>W68+W67</f>
        <v>15000</v>
      </c>
      <c r="X70" s="22"/>
    </row>
    <row r="71" spans="21:24" ht="15.75" x14ac:dyDescent="0.25">
      <c r="U71" s="23"/>
      <c r="V71" s="23"/>
      <c r="W71" s="24"/>
      <c r="X71" s="24"/>
    </row>
    <row r="72" spans="21:24" ht="15.75" x14ac:dyDescent="0.25">
      <c r="U72" s="28" t="s">
        <v>37</v>
      </c>
      <c r="V72" s="30"/>
      <c r="W72" s="25">
        <v>608</v>
      </c>
      <c r="X72" s="24"/>
    </row>
    <row r="73" spans="21:24" ht="15.75" x14ac:dyDescent="0.25">
      <c r="U73" s="17" t="s">
        <v>33</v>
      </c>
      <c r="V73" s="31"/>
      <c r="W73" s="32">
        <f>W70*W72+X74</f>
        <v>9120000</v>
      </c>
      <c r="X73" s="33"/>
    </row>
    <row r="74" spans="21:24" ht="15.75" x14ac:dyDescent="0.25">
      <c r="U74" s="17" t="s">
        <v>24</v>
      </c>
      <c r="V74" s="23"/>
      <c r="W74" s="34">
        <f>W73*0.98</f>
        <v>8937600</v>
      </c>
      <c r="X74" s="35"/>
    </row>
    <row r="75" spans="21:24" ht="15.75" x14ac:dyDescent="0.25">
      <c r="U75" s="17" t="s">
        <v>25</v>
      </c>
      <c r="V75" s="23"/>
      <c r="W75" s="34">
        <f>W73*0.8</f>
        <v>7296000</v>
      </c>
      <c r="X75" s="34"/>
    </row>
    <row r="76" spans="21:24" ht="15.75" x14ac:dyDescent="0.25">
      <c r="U76" s="17"/>
      <c r="V76" s="23"/>
      <c r="W76" s="36"/>
      <c r="X76" s="24"/>
    </row>
    <row r="77" spans="21:24" ht="15.75" x14ac:dyDescent="0.25">
      <c r="U77" s="37" t="s">
        <v>26</v>
      </c>
      <c r="V77" s="38"/>
      <c r="W77" s="39">
        <f>W58*W72</f>
        <v>1520000</v>
      </c>
      <c r="X77" s="39"/>
    </row>
    <row r="78" spans="21:24" ht="15.75" x14ac:dyDescent="0.25">
      <c r="U78" s="17" t="s">
        <v>27</v>
      </c>
      <c r="V78" s="23"/>
      <c r="W78" s="36"/>
      <c r="X78" s="36"/>
    </row>
    <row r="79" spans="21:24" ht="15.75" x14ac:dyDescent="0.25">
      <c r="U79" s="40" t="s">
        <v>28</v>
      </c>
      <c r="V79" s="36"/>
      <c r="W79" s="34">
        <f>W73*0.025/12</f>
        <v>19000</v>
      </c>
      <c r="X79" s="34"/>
    </row>
    <row r="83" spans="6:25" x14ac:dyDescent="0.25">
      <c r="W83" t="s">
        <v>43</v>
      </c>
    </row>
    <row r="86" spans="6:25" ht="15.75" x14ac:dyDescent="0.25">
      <c r="U86" s="17" t="s">
        <v>13</v>
      </c>
      <c r="V86" s="18"/>
      <c r="W86" s="19">
        <v>15000</v>
      </c>
      <c r="X86" s="20" t="s">
        <v>38</v>
      </c>
    </row>
    <row r="87" spans="6:25" ht="31.5" x14ac:dyDescent="0.25">
      <c r="U87" s="21" t="s">
        <v>14</v>
      </c>
      <c r="V87" s="18"/>
      <c r="W87" s="19">
        <v>2500</v>
      </c>
      <c r="X87" s="22"/>
    </row>
    <row r="88" spans="6:25" ht="15.75" x14ac:dyDescent="0.25">
      <c r="U88" s="17" t="s">
        <v>15</v>
      </c>
      <c r="V88" s="18"/>
      <c r="W88" s="19">
        <f>W86-W87</f>
        <v>12500</v>
      </c>
      <c r="X88" s="22"/>
    </row>
    <row r="89" spans="6:25" ht="15.75" x14ac:dyDescent="0.25">
      <c r="U89" s="17" t="s">
        <v>16</v>
      </c>
      <c r="V89" s="18"/>
      <c r="W89" s="19">
        <f>W87</f>
        <v>2500</v>
      </c>
      <c r="X89" s="22"/>
    </row>
    <row r="90" spans="6:25" ht="15.75" x14ac:dyDescent="0.25">
      <c r="U90" s="17" t="s">
        <v>17</v>
      </c>
      <c r="V90" s="23"/>
      <c r="W90" s="24">
        <f>X90-X91</f>
        <v>0</v>
      </c>
      <c r="X90" s="25">
        <v>2024</v>
      </c>
    </row>
    <row r="91" spans="6:25" ht="15.75" x14ac:dyDescent="0.25">
      <c r="U91" s="17" t="s">
        <v>18</v>
      </c>
      <c r="V91" s="23"/>
      <c r="W91" s="24">
        <f>W92-W90</f>
        <v>60</v>
      </c>
      <c r="X91" s="42">
        <v>2024</v>
      </c>
      <c r="Y91" t="s">
        <v>42</v>
      </c>
    </row>
    <row r="92" spans="6:25" ht="15.75" x14ac:dyDescent="0.25">
      <c r="P92" s="51" t="s">
        <v>45</v>
      </c>
      <c r="Q92" s="51"/>
      <c r="R92" s="51"/>
      <c r="S92" s="51"/>
      <c r="U92" s="17" t="s">
        <v>19</v>
      </c>
      <c r="V92" s="23"/>
      <c r="W92" s="24">
        <v>60</v>
      </c>
      <c r="X92" s="24"/>
    </row>
    <row r="93" spans="6:25" ht="31.5" x14ac:dyDescent="0.25">
      <c r="P93" s="51"/>
      <c r="Q93" s="51"/>
      <c r="R93" s="51"/>
      <c r="S93" s="51"/>
      <c r="U93" s="21" t="s">
        <v>20</v>
      </c>
      <c r="V93" s="23"/>
      <c r="W93" s="24">
        <f>90*W90/W92</f>
        <v>0</v>
      </c>
      <c r="X93" s="24"/>
    </row>
    <row r="94" spans="6:25" ht="15.75" x14ac:dyDescent="0.25">
      <c r="F94" s="7">
        <v>73.02</v>
      </c>
      <c r="G94">
        <f>F94*10.764</f>
        <v>785.98727999999994</v>
      </c>
      <c r="U94" s="17"/>
      <c r="V94" s="26"/>
      <c r="W94" s="27">
        <f>W93%</f>
        <v>0</v>
      </c>
      <c r="X94" s="27"/>
    </row>
    <row r="95" spans="6:25" ht="15.75" x14ac:dyDescent="0.25">
      <c r="U95" s="17" t="s">
        <v>21</v>
      </c>
      <c r="V95" s="18"/>
      <c r="W95" s="19">
        <f>W89*W94</f>
        <v>0</v>
      </c>
      <c r="X95" s="22"/>
    </row>
    <row r="96" spans="6:25" ht="15.75" x14ac:dyDescent="0.25">
      <c r="U96" s="17" t="s">
        <v>22</v>
      </c>
      <c r="V96" s="18"/>
      <c r="W96" s="19">
        <f>W89-W95</f>
        <v>2500</v>
      </c>
      <c r="X96" s="22"/>
    </row>
    <row r="97" spans="21:24" ht="15.75" x14ac:dyDescent="0.25">
      <c r="U97" s="17" t="s">
        <v>15</v>
      </c>
      <c r="V97" s="18"/>
      <c r="W97" s="19">
        <f>W88</f>
        <v>12500</v>
      </c>
      <c r="X97" s="22"/>
    </row>
    <row r="98" spans="21:24" ht="15.75" x14ac:dyDescent="0.25">
      <c r="U98" s="23"/>
      <c r="V98" s="18"/>
      <c r="W98" s="19"/>
      <c r="X98" s="22"/>
    </row>
    <row r="99" spans="21:24" ht="15.75" x14ac:dyDescent="0.25">
      <c r="U99" s="28" t="s">
        <v>23</v>
      </c>
      <c r="V99" s="29"/>
      <c r="W99" s="20">
        <f>W97+W96</f>
        <v>15000</v>
      </c>
      <c r="X99" s="22"/>
    </row>
    <row r="100" spans="21:24" ht="15.75" x14ac:dyDescent="0.25">
      <c r="U100" s="23"/>
      <c r="V100" s="23"/>
      <c r="W100" s="24"/>
      <c r="X100" s="24"/>
    </row>
    <row r="101" spans="21:24" ht="15.75" x14ac:dyDescent="0.25">
      <c r="U101" s="28" t="s">
        <v>37</v>
      </c>
      <c r="V101" s="30"/>
      <c r="W101" s="25">
        <v>786</v>
      </c>
      <c r="X101" s="24"/>
    </row>
    <row r="102" spans="21:24" ht="15.75" x14ac:dyDescent="0.25">
      <c r="U102" s="17" t="s">
        <v>33</v>
      </c>
      <c r="V102" s="31"/>
      <c r="W102" s="32">
        <f>W99*W101+X103</f>
        <v>11790000</v>
      </c>
      <c r="X102" s="33"/>
    </row>
    <row r="103" spans="21:24" ht="15.75" x14ac:dyDescent="0.25">
      <c r="U103" s="17" t="s">
        <v>24</v>
      </c>
      <c r="V103" s="23"/>
      <c r="W103" s="34">
        <f>W102*0.98</f>
        <v>11554200</v>
      </c>
      <c r="X103" s="35"/>
    </row>
    <row r="104" spans="21:24" ht="15.75" x14ac:dyDescent="0.25">
      <c r="U104" s="17" t="s">
        <v>25</v>
      </c>
      <c r="V104" s="23"/>
      <c r="W104" s="34">
        <f>W102*0.8</f>
        <v>9432000</v>
      </c>
      <c r="X104" s="34"/>
    </row>
    <row r="105" spans="21:24" ht="15.75" x14ac:dyDescent="0.25">
      <c r="U105" s="17"/>
      <c r="V105" s="23"/>
      <c r="W105" s="36"/>
      <c r="X105" s="24"/>
    </row>
    <row r="106" spans="21:24" ht="15.75" x14ac:dyDescent="0.25">
      <c r="U106" s="37" t="s">
        <v>26</v>
      </c>
      <c r="V106" s="38"/>
      <c r="W106" s="39">
        <f>W87*W101</f>
        <v>1965000</v>
      </c>
      <c r="X106" s="39"/>
    </row>
    <row r="107" spans="21:24" ht="15.75" x14ac:dyDescent="0.25">
      <c r="U107" s="17" t="s">
        <v>27</v>
      </c>
      <c r="V107" s="23"/>
      <c r="W107" s="36"/>
      <c r="X107" s="36"/>
    </row>
    <row r="108" spans="21:24" ht="15.75" x14ac:dyDescent="0.25">
      <c r="U108" s="40" t="s">
        <v>28</v>
      </c>
      <c r="V108" s="36"/>
      <c r="W108" s="34">
        <f>W102*0.025/12</f>
        <v>24562.5</v>
      </c>
      <c r="X108" s="34"/>
    </row>
  </sheetData>
  <mergeCells count="5">
    <mergeCell ref="A15:R15"/>
    <mergeCell ref="A2:R2"/>
    <mergeCell ref="P36:T36"/>
    <mergeCell ref="P59:S61"/>
    <mergeCell ref="P92:S9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7" workbookViewId="0">
      <selection activeCell="T13" sqref="T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5:V44"/>
  <sheetViews>
    <sheetView zoomScaleNormal="100" workbookViewId="0">
      <selection activeCell="S20" sqref="S20"/>
    </sheetView>
  </sheetViews>
  <sheetFormatPr defaultRowHeight="15" x14ac:dyDescent="0.25"/>
  <sheetData>
    <row r="15" spans="21:22" x14ac:dyDescent="0.25">
      <c r="U15">
        <v>33.9</v>
      </c>
      <c r="V15">
        <f>U15*10.764</f>
        <v>364.89959999999996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22:U22"/>
  <sheetViews>
    <sheetView topLeftCell="A6" workbookViewId="0">
      <selection activeCell="T27" sqref="T27"/>
    </sheetView>
  </sheetViews>
  <sheetFormatPr defaultRowHeight="15" x14ac:dyDescent="0.25"/>
  <sheetData>
    <row r="22" spans="20:21" x14ac:dyDescent="0.25">
      <c r="T22">
        <v>31.12</v>
      </c>
      <c r="U22">
        <f>T22*10.764</f>
        <v>334.97568000000001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5"/>
  <sheetViews>
    <sheetView zoomScaleNormal="100" workbookViewId="0">
      <selection activeCell="T30" sqref="T30"/>
    </sheetView>
  </sheetViews>
  <sheetFormatPr defaultRowHeight="15" x14ac:dyDescent="0.25"/>
  <sheetData>
    <row r="2" spans="1:19" x14ac:dyDescent="0.25">
      <c r="A2" s="6"/>
    </row>
    <row r="15" spans="1:19" x14ac:dyDescent="0.25">
      <c r="R15">
        <v>52.95</v>
      </c>
      <c r="S15">
        <f>R15*10.764</f>
        <v>569.9538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6:T19"/>
  <sheetViews>
    <sheetView zoomScaleNormal="100" workbookViewId="0">
      <selection activeCell="S26" sqref="S26"/>
    </sheetView>
  </sheetViews>
  <sheetFormatPr defaultRowHeight="15" x14ac:dyDescent="0.25"/>
  <sheetData>
    <row r="16" spans="19:20" x14ac:dyDescent="0.25">
      <c r="S16">
        <v>73.02</v>
      </c>
      <c r="T16">
        <f>S16*10.764</f>
        <v>785.98727999999994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5:S15"/>
  <sheetViews>
    <sheetView topLeftCell="A7" zoomScaleNormal="100" workbookViewId="0">
      <selection activeCell="T36" sqref="T36"/>
    </sheetView>
  </sheetViews>
  <sheetFormatPr defaultRowHeight="15" x14ac:dyDescent="0.25"/>
  <sheetData>
    <row r="15" spans="18:19" x14ac:dyDescent="0.25">
      <c r="R15">
        <v>33.9</v>
      </c>
      <c r="S15">
        <f>R15*10.764</f>
        <v>364.89959999999996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V11" sqref="V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15" sqref="R1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3" sqref="S1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2024-09-16T05:06:37Z</dcterms:modified>
</cp:coreProperties>
</file>