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Kunal Gosavi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6" sheetId="41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23" l="1"/>
  <c r="D30" i="23"/>
  <c r="D29" i="23"/>
  <c r="H16" i="31" l="1"/>
  <c r="C18" i="25"/>
  <c r="S3" i="4" l="1"/>
  <c r="S2" i="4"/>
  <c r="D28" i="23"/>
  <c r="G26" i="37" l="1"/>
  <c r="F56" i="3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D23" i="23" l="1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C20" i="23" s="1"/>
  <c r="B20" i="23" s="1"/>
  <c r="C21" i="23" l="1"/>
  <c r="C25" i="23"/>
  <c r="J19" i="4"/>
  <c r="I19" i="4"/>
  <c r="E19" i="4"/>
  <c r="A19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<sst xmlns="http://schemas.openxmlformats.org/spreadsheetml/2006/main" count="130" uniqueCount="99">
  <si>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</si>
  <si>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</si>
  <si>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</si>
  <si>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</si>
  <si>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</si>
  <si>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</si>
  <si>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</si>
  <si>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</si>
  <si>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</si>
  <si>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</si>
  <si>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</si>
  <si>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</si>
  <si>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</si>
  <si>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</si>
  <si>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</si>
  <si>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</si>
  <si>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</si>
  <si>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</si>
  <si>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</si>
  <si>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</si>
  <si>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</si>
  <si>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</si>
  <si>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</si>
  <si>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</si>
  <si>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</si>
  <si>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</si>
  <si>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</si>
  <si>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</si>
  <si>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</si>
  <si>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</si>
  <si>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</si>
  <si>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</si>
  <si>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</si>
  <si>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</si>
  <si>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</si>
  <si>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</si>
  <si>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</si>
  <si>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</si>
  <si>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</si>
  <si>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</si>
  <si>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</si>
  <si>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</si>
  <si>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</si>
  <si>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</si>
  <si>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</si>
  <si>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</si>
  <si>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</si>
  <si>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</si>
  <si>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</si>
  <si>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</si>
  <si>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</si>
  <si>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</si>
  <si>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</si>
  <si>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</si>
  <si>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</si>
  <si>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</si>
  <si>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</si>
  <si>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</si>
  <si>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</si>
  <si>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</si>
  <si>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</si>
  <si>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</si>
  <si>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</si>
  <si>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</si>
  <si>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</si>
  <si>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</si>
  <si>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</si>
  <si>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</si>
  <si>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</si>
  <si>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</si>
  <si>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</si>
  <si>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</si>
  <si>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</si>
  <si>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</si>
  <si>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</si>
  <si>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</si>
  <si>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</si>
  <si>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</si>
  <si>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</si>
  <si>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</si>
  <si>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</si>
  <si>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</si>
  <si>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</si>
  <si>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</si>
  <si>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</si>
  <si>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</si>
  <si>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</si>
  <si>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</si>
  <si>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</si>
  <si>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</si>
  <si>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</si>
  <si>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</si>
  <si>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</si>
  <si>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</si>
  <si>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</si>
  <si>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</si>
  <si>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</si>
  <si>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Ground + First Floor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</si>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</sst>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442632</xdr:colOff>
      <xdr:row>1</xdr:row>
      <xdr:rowOff>72278</xdr:rowOff>
    </xdr:from>
    <xdr:to>
      <xdr:col>13</xdr:col>
      <xdr:colOff>47065</xdr:colOff>
      <xdr:row>20</xdr:row>
      <xdr:rowOff>34178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3103" y="262778"/>
          <a:ext cx="5050491" cy="3581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5</xdr:row>
      <xdr:rowOff>95250</xdr:rowOff>
    </xdr:from>
    <xdr:to>
      <xdr:col>9</xdr:col>
      <xdr:colOff>76200</xdr:colOff>
      <xdr:row>23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47750"/>
          <a:ext cx="5114925" cy="34004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29895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27860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27860</v>
      </c>
      <c r="D5" s="57" t="s">
        <v>61</v>
      </c>
      <c r="E5" s="58">
        <f>ROUND(C5/10.764,0)</f>
        <v>2588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550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27310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27310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27860</v>
      </c>
      <c r="D10" s="57" t="s">
        <v>61</v>
      </c>
      <c r="E10" s="58">
        <f>ROUND(C10/10.764,0)</f>
        <v>2588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928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2401664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1856000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4" zoomScaleNormal="100" workbookViewId="0">
      <selection activeCell="G17" sqref="G17"/>
    </sheetView>
  </sheetViews>
  <sheetFormatPr defaultRowHeight="15"/>
  <cols>
    <col min="1" max="1" width="21.7109375" bestFit="1" customWidth="1"/>
    <col min="2" max="2" width="17" customWidth="1"/>
    <col min="3" max="3" width="19.140625" style="16" customWidth="1"/>
    <col min="4" max="4" width="15.5703125" style="16" bestFit="1" customWidth="1"/>
    <col min="5" max="5" width="27.140625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C2" s="16" t="s">
        <v>97</v>
      </c>
      <c r="D2" s="17"/>
      <c r="F2" s="78"/>
      <c r="G2" s="78"/>
    </row>
    <row r="3" spans="1:8">
      <c r="A3" s="15" t="s">
        <v>13</v>
      </c>
      <c r="B3" s="19"/>
      <c r="C3" s="20">
        <v>5000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3000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118"/>
      <c r="G10" s="78"/>
    </row>
    <row r="11" spans="1:8">
      <c r="A11" s="15"/>
      <c r="B11" s="26"/>
      <c r="C11" s="27">
        <f>C10%</f>
        <v>0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3000</v>
      </c>
      <c r="D14" s="23"/>
      <c r="F14" s="11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5000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94</v>
      </c>
      <c r="B18" s="7"/>
      <c r="C18" s="76">
        <v>844</v>
      </c>
      <c r="D18" s="76"/>
      <c r="E18" s="77"/>
      <c r="F18" s="78"/>
      <c r="G18" s="78"/>
    </row>
    <row r="19" spans="1:8">
      <c r="A19" s="15"/>
      <c r="B19" s="6"/>
      <c r="C19" s="30">
        <f>C18*C16</f>
        <v>4220000</v>
      </c>
      <c r="D19" s="78" t="s">
        <v>68</v>
      </c>
      <c r="E19" s="30"/>
      <c r="F19" s="78"/>
      <c r="G19" s="118"/>
    </row>
    <row r="20" spans="1:8">
      <c r="A20" s="15"/>
      <c r="B20" s="61">
        <f>C20*0.8</f>
        <v>3207200</v>
      </c>
      <c r="C20" s="31">
        <f>C19*95%</f>
        <v>4009000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3376000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1688000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8791.6666666666661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72.98</v>
      </c>
      <c r="D28" s="120">
        <f>C28*10.764</f>
        <v>785.55672000000004</v>
      </c>
    </row>
    <row r="29" spans="1:8">
      <c r="C29">
        <v>5.4</v>
      </c>
      <c r="D29" s="120">
        <f>C29*10.764</f>
        <v>58.125599999999999</v>
      </c>
    </row>
    <row r="30" spans="1:8">
      <c r="C30"/>
      <c r="D30" s="119">
        <f>SUM(D28:D29)</f>
        <v>843.68232</v>
      </c>
      <c r="E30" s="119">
        <f>D30*1.1</f>
        <v>928.05055200000004</v>
      </c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H1" zoomScaleNormal="100" workbookViewId="0">
      <selection activeCell="R20" sqref="R2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3200000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>
        <v>765</v>
      </c>
      <c r="Q2" s="75"/>
      <c r="R2" s="2">
        <v>3200000</v>
      </c>
      <c r="S2" s="2">
        <f>R2/P2</f>
        <v>4183.0065359477121</v>
      </c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2999000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>
        <v>941</v>
      </c>
      <c r="P3" s="75"/>
      <c r="Q3" s="75"/>
      <c r="R3" s="2">
        <v>2999000</v>
      </c>
      <c r="S3" s="2">
        <f>R3/O3</f>
        <v>3187.0350690754517</v>
      </c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5">
        <v>0</v>
      </c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>
        <v>0</v>
      </c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>
        <v>0</v>
      </c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/>
      <c r="Q10" s="75"/>
      <c r="R10" s="2"/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R11" s="2"/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R12" s="2"/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R14" s="2"/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R15" s="2"/>
      <c r="S15" s="2"/>
    </row>
    <row r="16" spans="1:35">
      <c r="A16" s="4">
        <f t="shared" ref="A16:A19" si="10">N16</f>
        <v>0</v>
      </c>
      <c r="B16" s="4">
        <f t="shared" ref="B16:B19" si="11">Q16</f>
        <v>0</v>
      </c>
      <c r="C16" s="4">
        <f t="shared" ref="C16:C19" si="12">B16*1.2</f>
        <v>0</v>
      </c>
      <c r="D16" s="4">
        <f t="shared" ref="D16:D19" si="13">C16*1.2</f>
        <v>0</v>
      </c>
      <c r="E16" s="5">
        <f t="shared" ref="E16:E19" si="14">R16</f>
        <v>0</v>
      </c>
      <c r="F16" s="4" t="e">
        <f t="shared" ref="F16:F19" si="15">ROUND((E16/B16),0)</f>
        <v>#DIV/0!</v>
      </c>
      <c r="G16" s="4" t="e">
        <f t="shared" ref="G16:G19" si="16">ROUND((E16/C16),0)</f>
        <v>#DIV/0!</v>
      </c>
      <c r="H16" s="4" t="e">
        <f t="shared" ref="H16:H19" si="17">ROUND((E16/D16),0)</f>
        <v>#DIV/0!</v>
      </c>
      <c r="I16" s="4">
        <f t="shared" ref="I16:J19" si="18">T16</f>
        <v>0</v>
      </c>
      <c r="J16" s="4">
        <f t="shared" si="18"/>
        <v>0</v>
      </c>
      <c r="R16" s="2"/>
      <c r="S16" s="2"/>
    </row>
    <row r="17" spans="1:19">
      <c r="A17" s="4">
        <f t="shared" si="10"/>
        <v>0</v>
      </c>
      <c r="B17" s="4">
        <f t="shared" si="11"/>
        <v>0</v>
      </c>
      <c r="C17" s="4">
        <f t="shared" si="12"/>
        <v>0</v>
      </c>
      <c r="D17" s="4">
        <f t="shared" si="13"/>
        <v>0</v>
      </c>
      <c r="E17" s="5">
        <f t="shared" si="14"/>
        <v>0</v>
      </c>
      <c r="F17" s="4" t="e">
        <f t="shared" si="15"/>
        <v>#DIV/0!</v>
      </c>
      <c r="G17" s="4" t="e">
        <f t="shared" si="16"/>
        <v>#DIV/0!</v>
      </c>
      <c r="H17" s="4" t="e">
        <f t="shared" si="17"/>
        <v>#DIV/0!</v>
      </c>
      <c r="I17" s="4">
        <f t="shared" si="18"/>
        <v>0</v>
      </c>
      <c r="J17" s="4">
        <f t="shared" si="18"/>
        <v>0</v>
      </c>
      <c r="R17" s="2"/>
      <c r="S17" s="2"/>
    </row>
    <row r="18" spans="1:19">
      <c r="A18" s="4">
        <f t="shared" si="10"/>
        <v>0</v>
      </c>
      <c r="B18" s="4">
        <f t="shared" si="11"/>
        <v>0</v>
      </c>
      <c r="C18" s="4">
        <f t="shared" si="12"/>
        <v>0</v>
      </c>
      <c r="D18" s="4">
        <f t="shared" si="13"/>
        <v>0</v>
      </c>
      <c r="E18" s="5">
        <f t="shared" si="14"/>
        <v>0</v>
      </c>
      <c r="F18" s="4" t="e">
        <f t="shared" si="15"/>
        <v>#DIV/0!</v>
      </c>
      <c r="G18" s="4" t="e">
        <f t="shared" si="16"/>
        <v>#DIV/0!</v>
      </c>
      <c r="H18" s="4" t="e">
        <f t="shared" si="17"/>
        <v>#DIV/0!</v>
      </c>
      <c r="I18" s="4">
        <f t="shared" si="18"/>
        <v>0</v>
      </c>
      <c r="J18" s="4">
        <f t="shared" si="18"/>
        <v>0</v>
      </c>
      <c r="R18" s="2"/>
      <c r="S18" s="2"/>
    </row>
    <row r="19" spans="1:19">
      <c r="A19" s="4">
        <f t="shared" si="10"/>
        <v>0</v>
      </c>
      <c r="B19" s="4">
        <f t="shared" si="11"/>
        <v>0</v>
      </c>
      <c r="C19" s="4">
        <f t="shared" si="12"/>
        <v>0</v>
      </c>
      <c r="D19" s="4">
        <f t="shared" si="13"/>
        <v>0</v>
      </c>
      <c r="E19" s="5">
        <f t="shared" si="14"/>
        <v>0</v>
      </c>
      <c r="F19" s="4" t="e">
        <f t="shared" si="15"/>
        <v>#DIV/0!</v>
      </c>
      <c r="G19" s="4" t="e">
        <f t="shared" si="16"/>
        <v>#DIV/0!</v>
      </c>
      <c r="H19" s="4" t="e">
        <f t="shared" si="17"/>
        <v>#DIV/0!</v>
      </c>
      <c r="I19" s="4">
        <f t="shared" si="18"/>
        <v>0</v>
      </c>
      <c r="J19" s="4">
        <f t="shared" si="18"/>
        <v>0</v>
      </c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E1" zoomScale="85" zoomScaleNormal="85" workbookViewId="0">
      <selection activeCell="Q14" sqref="Q1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N14" sqref="N14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3:H56"/>
  <sheetViews>
    <sheetView workbookViewId="0">
      <selection activeCell="K18" sqref="K18"/>
    </sheetView>
  </sheetViews>
  <sheetFormatPr defaultRowHeight="15"/>
  <sheetData>
    <row r="13" spans="8:8">
      <c r="H13">
        <v>1006</v>
      </c>
    </row>
    <row r="14" spans="8:8">
      <c r="H14">
        <v>133</v>
      </c>
    </row>
    <row r="15" spans="8:8">
      <c r="H15">
        <v>44</v>
      </c>
    </row>
    <row r="16" spans="8:8">
      <c r="H16">
        <f>H13-H14-H15</f>
        <v>829</v>
      </c>
    </row>
    <row r="55" spans="6:6">
      <c r="F55">
        <v>8500</v>
      </c>
    </row>
    <row r="56" spans="6:6">
      <c r="F56">
        <f>F55/1.35</f>
        <v>6296.2962962962956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5:G26"/>
  <sheetViews>
    <sheetView topLeftCell="A7" zoomScale="85" zoomScaleNormal="85" workbookViewId="0">
      <selection activeCell="M28" sqref="M28"/>
    </sheetView>
  </sheetViews>
  <sheetFormatPr defaultRowHeight="15"/>
  <cols>
    <col min="7" max="7" width="14.5703125" customWidth="1"/>
  </cols>
  <sheetData>
    <row r="25" spans="7:7">
      <c r="G25">
        <v>6000</v>
      </c>
    </row>
    <row r="26" spans="7:7">
      <c r="G26">
        <f>G25/1.35</f>
        <v>4444.4444444444443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4" sqref="N1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2024-09-14T07:52:04Z</dcterms:modified>
</cp:coreProperties>
</file>