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chin khedkar Bungalow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C46" i="1" l="1"/>
  <c r="G61" i="1" l="1"/>
  <c r="G59" i="1"/>
  <c r="G56" i="1"/>
  <c r="G33" i="3" l="1"/>
  <c r="G32" i="3"/>
  <c r="D18" i="6"/>
  <c r="D26" i="3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<sst xmlns="http://schemas.openxmlformats.org/spreadsheetml/2006/main" count="29" uniqueCount="26">
  <si>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</si>
  <si>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</si>
  <si>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</si>
  <si>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</si>
  <si>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</si>
  <si>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</si>
  <si>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</si>
  <si>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</si>
  <si>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</si>
  <si>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</si>
  <si>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</si>
  <si>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</si>
  <si>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</si>
  <si>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</si>
  <si>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</si>
  <si>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</si>
  <si>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</si>
  <si>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</si>
  <si>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</si>
  <si>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</si>
  <si>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</si>
  <si>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</si>
  <si>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bua</t>
  </si>
  <si>
    <t xml:space="preserve">Length </t>
  </si>
  <si>
    <t>Width</t>
  </si>
  <si>
    <t>B/Up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</si>
</sst>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9</xdr:row>
      <xdr:rowOff>161925</xdr:rowOff>
    </xdr:from>
    <xdr:to>
      <xdr:col>12</xdr:col>
      <xdr:colOff>142875</xdr:colOff>
      <xdr:row>28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876425"/>
          <a:ext cx="566737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E38" activePane="bottomRight" state="frozen"/>
      <selection pane="topRight" activeCell="D1" sqref="D1"/>
      <selection pane="bottomLeft" activeCell="A6" sqref="A6"/>
      <selection pane="bottomRight" activeCell="I61" sqref="I61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93.6</v>
      </c>
      <c r="E2" s="4"/>
      <c r="F2" s="4"/>
      <c r="G2" s="23"/>
      <c r="H2" s="1"/>
    </row>
    <row r="3" spans="1:15" x14ac:dyDescent="0.3">
      <c r="B3" s="22" t="s">
        <v>10</v>
      </c>
      <c r="C3" s="25">
        <v>27000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2527200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22</v>
      </c>
      <c r="C7" s="58">
        <v>48.32</v>
      </c>
      <c r="D7" s="35">
        <v>2012</v>
      </c>
      <c r="E7" s="35">
        <v>2024</v>
      </c>
      <c r="F7" s="35">
        <v>60</v>
      </c>
      <c r="G7" s="53">
        <v>21500</v>
      </c>
      <c r="H7" s="62">
        <v>12</v>
      </c>
      <c r="I7" s="63">
        <f>IF(H7&gt;=5,90*H7/F7,0)</f>
        <v>18</v>
      </c>
      <c r="J7" s="64">
        <f t="shared" ref="J7:J12" si="0">G7/100*I7</f>
        <v>3870</v>
      </c>
      <c r="K7" s="64">
        <f>ROUND((G7-J7),0)</f>
        <v>17630</v>
      </c>
      <c r="L7" s="64">
        <f>ROUND((K7*C7),0)</f>
        <v>851882</v>
      </c>
      <c r="M7" s="64">
        <f>ROUND((C7*G7),0)</f>
        <v>1038880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851882</v>
      </c>
      <c r="M27" s="15">
        <f>SUM(M7:M26)</f>
        <v>1038880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/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2527200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851882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3379082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3210128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2703265.6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2703266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0.39999999990686774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2703266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615484.745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3">
        <f>L27*0.85</f>
        <v>724099.7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27">
        <v>0.23</v>
      </c>
      <c r="G56" s="27">
        <f>F56/2</f>
        <v>0.115</v>
      </c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27"/>
      <c r="G57" s="27">
        <v>0.23</v>
      </c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27"/>
      <c r="G58" s="27">
        <v>4.1500000000000004</v>
      </c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27" t="s">
        <v>24</v>
      </c>
      <c r="G59" s="27">
        <f>SUM(G56:G58)</f>
        <v>4.4950000000000001</v>
      </c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27" t="s">
        <v>23</v>
      </c>
      <c r="G60" s="27">
        <v>10.75</v>
      </c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27" t="s">
        <v>25</v>
      </c>
      <c r="G61" s="30">
        <f>G59*G60</f>
        <v>48.321249999999999</v>
      </c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8"/>
  <sheetViews>
    <sheetView zoomScale="130" zoomScaleNormal="130" workbookViewId="0">
      <selection activeCell="H19" sqref="H19"/>
    </sheetView>
  </sheetViews>
  <sheetFormatPr defaultRowHeight="15" x14ac:dyDescent="0.25"/>
  <sheetData>
    <row r="17" spans="4:4" x14ac:dyDescent="0.25">
      <c r="D17">
        <v>1951000</v>
      </c>
    </row>
    <row r="18" spans="4:4" x14ac:dyDescent="0.25">
      <c r="D18">
        <f>D17/648</f>
        <v>3010.8024691358023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G33"/>
  <sheetViews>
    <sheetView topLeftCell="A13" workbookViewId="0">
      <selection activeCell="N26" sqref="N26"/>
    </sheetView>
  </sheetViews>
  <sheetFormatPr defaultRowHeight="15" x14ac:dyDescent="0.25"/>
  <sheetData>
    <row r="24" spans="4:7" x14ac:dyDescent="0.25">
      <c r="D24">
        <v>1763000</v>
      </c>
    </row>
    <row r="25" spans="4:7" x14ac:dyDescent="0.25">
      <c r="D25">
        <v>675</v>
      </c>
    </row>
    <row r="26" spans="4:7" x14ac:dyDescent="0.25">
      <c r="D26" s="77">
        <f>D24/D25</f>
        <v>2611.8518518518517</v>
      </c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2024-09-13T12:48:40Z</dcterms:modified>
</cp:coreProperties>
</file>