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Mira Road (East)\SHEETAL ANIL ZINGADE AND ANIL G ZINGADE\"/>
    </mc:Choice>
  </mc:AlternateContent>
  <xr:revisionPtr revIDLastSave="0" documentId="13_ncr:1_{0BF7978B-4AD2-423F-BEAF-6AB9712B6915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4" i="23" l="1"/>
  <c r="F23" i="23"/>
  <c r="F7" i="23"/>
  <c r="F10" i="23" s="1"/>
  <c r="F11" i="23" s="1"/>
  <c r="F6" i="23"/>
  <c r="F5" i="23"/>
  <c r="F14" i="23" s="1"/>
  <c r="F12" i="23" l="1"/>
  <c r="F13" i="23" s="1"/>
  <c r="F16" i="23" s="1"/>
  <c r="F19" i="23" s="1"/>
  <c r="F8" i="23"/>
  <c r="P6" i="4"/>
  <c r="G27" i="4"/>
  <c r="G29" i="4"/>
  <c r="F21" i="23" l="1"/>
  <c r="F20" i="23"/>
  <c r="F25" i="23"/>
  <c r="C5" i="25"/>
  <c r="C4" i="25"/>
  <c r="C3" i="25"/>
  <c r="P2" i="4"/>
  <c r="Q2" i="4" s="1"/>
  <c r="B2" i="4" s="1"/>
  <c r="C2" i="4" s="1"/>
  <c r="P3" i="4"/>
  <c r="Q3" i="4" s="1"/>
  <c r="B3" i="4" s="1"/>
  <c r="C3" i="4" s="1"/>
  <c r="D3" i="4" s="1"/>
  <c r="P4" i="4"/>
  <c r="Q4" i="4" s="1"/>
  <c r="B4" i="4" s="1"/>
  <c r="C4" i="4" s="1"/>
  <c r="D4" i="4" s="1"/>
  <c r="P5" i="4"/>
  <c r="B6" i="4"/>
  <c r="C6" i="4" s="1"/>
  <c r="Q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<sst xmlns="http://schemas.openxmlformats.org/spreadsheetml/2006/main" count="133" uniqueCount="89">
  <si>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</si>
  <si>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</si>
  <si>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</si>
  <si>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</si>
  <si>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</si>
  <si>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</si>
  <si>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</si>
  <si>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</si>
  <si>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</si>
  <si>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</si>
  <si>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</si>
  <si>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</si>
  <si>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</si>
  <si>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</si>
  <si>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</si>
  <si>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</si>
  <si>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</si>
  <si>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</si>
  <si>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</si>
  <si>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</si>
  <si>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</si>
  <si>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</si>
  <si>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</si>
  <si>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</si>
  <si>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</si>
  <si>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</si>
  <si>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</si>
  <si>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</si>
  <si>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</si>
  <si>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</si>
  <si>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</si>
  <si>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</si>
  <si>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</si>
  <si>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</si>
  <si>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</si>
  <si>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</si>
  <si>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</si>
  <si>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</si>
  <si>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</si>
  <si>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</si>
  <si>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</si>
  <si>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</si>
  <si>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</si>
  <si>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</si>
  <si>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</si>
  <si>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</si>
  <si>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</si>
  <si>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</si>
  <si>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</si>
  <si>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</si>
  <si>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</si>
  <si>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</si>
  <si>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</si>
  <si>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</si>
  <si>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</si>
  <si>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</si>
  <si>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</si>
  <si>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</si>
  <si>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</si>
  <si>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</si>
  <si>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</si>
  <si>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</si>
  <si>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</si>
  <si>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</si>
  <si>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</si>
  <si>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</si>
  <si>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</si>
  <si>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</si>
  <si>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</si>
  <si>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</si>
  <si>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</si>
  <si>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</si>
  <si>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</si>
  <si>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</si>
  <si>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</si>
  <si>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</si>
  <si>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</si>
  <si>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</si>
  <si>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</si>
  <si>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</si>
  <si>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</si>
  <si>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</si>
  <si>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</si>
  <si>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</si>
  <si>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</si>
  <si>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13.09.2024</t>
  </si>
  <si>
    <t>Same building same flat listing</t>
  </si>
  <si>
    <t>Vastukala</t>
  </si>
  <si>
    <t>Yogesh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</si>
</sst>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723900</xdr:colOff>
      <xdr:row>15</xdr:row>
      <xdr:rowOff>28575</xdr:rowOff>
    </xdr:from>
    <xdr:to>
      <xdr:col>27</xdr:col>
      <xdr:colOff>30606</xdr:colOff>
      <xdr:row>61</xdr:row>
      <xdr:rowOff>29798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C8317E-FA8B-4012-AAE4-AEFB321D5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3457575"/>
          <a:ext cx="14556231" cy="8764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783588-78A6-41B6-AF8A-16BFEE5C4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869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39296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860278-70E6-4930-B026-117C6FB00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73696" cy="8773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48</xdr:row>
      <xdr:rowOff>134598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9DDE93-7100-42BC-B833-ED59A1D03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2802" cy="8945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344054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9218DD-6001-4093-80A8-686E24C8C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68854" cy="8869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19050</xdr:rowOff>
    </xdr:from>
    <xdr:to>
      <xdr:col>13</xdr:col>
      <xdr:colOff>429791</xdr:colOff>
      <xdr:row>61</xdr:row>
      <xdr:rowOff>10720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0048A6-B176-4DF3-968C-4DD92C9F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67050"/>
          <a:ext cx="8354591" cy="8564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401212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C6C8AB-6B4D-455D-A21A-A133CABB2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26012" cy="8859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288984.69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318384.69</v>
      </c>
      <c r="D9" s="58" t="s">
        <v>62</v>
      </c>
      <c r="E9" s="59">
        <f>C9/10.764</f>
        <v>29578.659420289856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10</v>
      </c>
      <c r="D13" s="65">
        <f>D12-C13</f>
        <v>90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F17" sqref="F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4.28515625" style="16" bestFit="1" customWidth="1"/>
    <col min="5" max="5" width="14.28515625" bestFit="1" customWidth="1"/>
    <col min="6" max="6" width="17.140625" style="16" customWidth="1"/>
    <col min="7" max="7" width="14.285156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20500</v>
      </c>
      <c r="D3" s="22" t="s">
        <v>76</v>
      </c>
      <c r="E3" s="6" t="s">
        <v>84</v>
      </c>
      <c r="F3" s="19">
        <v>21000</v>
      </c>
      <c r="G3" s="22" t="s">
        <v>76</v>
      </c>
      <c r="H3" s="6" t="s">
        <v>84</v>
      </c>
    </row>
    <row r="4" spans="1:8" ht="30" x14ac:dyDescent="0.25">
      <c r="A4" s="21" t="s">
        <v>14</v>
      </c>
      <c r="B4" s="18"/>
      <c r="C4" s="19">
        <v>2500</v>
      </c>
      <c r="D4" s="22"/>
      <c r="F4" s="19">
        <v>2500</v>
      </c>
      <c r="G4" s="22"/>
    </row>
    <row r="5" spans="1:8" x14ac:dyDescent="0.25">
      <c r="A5" s="15" t="s">
        <v>15</v>
      </c>
      <c r="B5" s="18"/>
      <c r="C5" s="19">
        <f>C3-C4</f>
        <v>18000</v>
      </c>
      <c r="D5" s="22"/>
      <c r="F5" s="19">
        <f>F3-F4</f>
        <v>18500</v>
      </c>
      <c r="G5" s="22"/>
    </row>
    <row r="6" spans="1:8" x14ac:dyDescent="0.25">
      <c r="A6" s="15" t="s">
        <v>16</v>
      </c>
      <c r="B6" s="18"/>
      <c r="C6" s="19">
        <f>C4</f>
        <v>2500</v>
      </c>
      <c r="D6" s="22"/>
      <c r="F6" s="19">
        <f>F4</f>
        <v>2500</v>
      </c>
      <c r="G6" s="22"/>
    </row>
    <row r="7" spans="1:8" x14ac:dyDescent="0.25">
      <c r="A7" s="15" t="s">
        <v>17</v>
      </c>
      <c r="B7" s="23"/>
      <c r="C7" s="24">
        <f>D7-D8</f>
        <v>10</v>
      </c>
      <c r="D7" s="24">
        <v>2024</v>
      </c>
      <c r="F7" s="24">
        <f>G7-G8</f>
        <v>10</v>
      </c>
      <c r="G7" s="24">
        <v>2024</v>
      </c>
    </row>
    <row r="8" spans="1:8" x14ac:dyDescent="0.25">
      <c r="A8" s="15" t="s">
        <v>18</v>
      </c>
      <c r="B8" s="23"/>
      <c r="C8" s="24">
        <f>C9-C7</f>
        <v>50</v>
      </c>
      <c r="D8" s="24">
        <v>2014</v>
      </c>
      <c r="F8" s="24">
        <f>F9-F7</f>
        <v>50</v>
      </c>
      <c r="G8" s="24">
        <v>2014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15</v>
      </c>
      <c r="D10" s="24"/>
      <c r="F10" s="24">
        <f>90*F7/F9</f>
        <v>15</v>
      </c>
      <c r="G10" s="24"/>
    </row>
    <row r="11" spans="1:8" x14ac:dyDescent="0.25">
      <c r="A11" s="15"/>
      <c r="B11" s="25"/>
      <c r="C11" s="26">
        <f>C10%</f>
        <v>0.15</v>
      </c>
      <c r="D11" s="26"/>
      <c r="F11" s="26">
        <f>F10%</f>
        <v>0.15</v>
      </c>
      <c r="G11" s="26"/>
    </row>
    <row r="12" spans="1:8" x14ac:dyDescent="0.25">
      <c r="A12" s="15" t="s">
        <v>21</v>
      </c>
      <c r="B12" s="18"/>
      <c r="C12" s="19">
        <f>C6*C11</f>
        <v>375</v>
      </c>
      <c r="D12" s="22"/>
      <c r="F12" s="19">
        <f>F6*F11</f>
        <v>375</v>
      </c>
      <c r="G12" s="22"/>
    </row>
    <row r="13" spans="1:8" x14ac:dyDescent="0.25">
      <c r="A13" s="15" t="s">
        <v>22</v>
      </c>
      <c r="B13" s="18"/>
      <c r="C13" s="19">
        <f>C6-C12</f>
        <v>2125</v>
      </c>
      <c r="D13" s="22"/>
      <c r="F13" s="19">
        <f>F6-F12</f>
        <v>2125</v>
      </c>
      <c r="G13" s="22"/>
    </row>
    <row r="14" spans="1:8" x14ac:dyDescent="0.25">
      <c r="A14" s="15" t="s">
        <v>15</v>
      </c>
      <c r="B14" s="18"/>
      <c r="C14" s="19">
        <f>C5</f>
        <v>18000</v>
      </c>
      <c r="D14" s="22"/>
      <c r="F14" s="19">
        <f>F5</f>
        <v>18500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20125</v>
      </c>
      <c r="D16" s="22"/>
      <c r="F16" s="20">
        <f>F14+F13</f>
        <v>20625</v>
      </c>
      <c r="G16" s="22"/>
    </row>
    <row r="17" spans="1:8" x14ac:dyDescent="0.25">
      <c r="B17" s="23"/>
      <c r="C17" s="24" t="s">
        <v>87</v>
      </c>
      <c r="D17" s="24"/>
      <c r="F17" s="24" t="s">
        <v>88</v>
      </c>
      <c r="G17" s="24"/>
    </row>
    <row r="18" spans="1:8" x14ac:dyDescent="0.25">
      <c r="A18" s="71" t="str">
        <f>E3</f>
        <v>ACA</v>
      </c>
      <c r="B18" s="7"/>
      <c r="C18" s="29">
        <v>995</v>
      </c>
      <c r="D18" s="24"/>
      <c r="F18" s="29">
        <v>995</v>
      </c>
      <c r="G18" s="24"/>
    </row>
    <row r="19" spans="1:8" x14ac:dyDescent="0.25">
      <c r="A19" s="15" t="s">
        <v>74</v>
      </c>
      <c r="B19" s="6"/>
      <c r="C19" s="30">
        <f>C18*C16</f>
        <v>20024375</v>
      </c>
      <c r="D19" s="72"/>
      <c r="E19" s="65"/>
      <c r="F19" s="30">
        <f>F18*F16</f>
        <v>20521875</v>
      </c>
      <c r="G19" s="72"/>
      <c r="H19" s="65"/>
    </row>
    <row r="20" spans="1:8" x14ac:dyDescent="0.25">
      <c r="A20" s="15" t="s">
        <v>24</v>
      </c>
      <c r="C20" s="31">
        <f>C19*90%</f>
        <v>18021937.5</v>
      </c>
      <c r="D20" s="30"/>
      <c r="E20" s="65"/>
      <c r="F20" s="31">
        <f>F19*90%</f>
        <v>18469687.5</v>
      </c>
      <c r="G20" s="30"/>
      <c r="H20" s="65"/>
    </row>
    <row r="21" spans="1:8" x14ac:dyDescent="0.25">
      <c r="A21" s="15" t="s">
        <v>25</v>
      </c>
      <c r="C21" s="31">
        <f>C19*80%</f>
        <v>16019500</v>
      </c>
      <c r="D21" s="31"/>
      <c r="E21" s="65"/>
      <c r="F21" s="31">
        <f>F19*80%</f>
        <v>16417500</v>
      </c>
      <c r="G21" s="31"/>
      <c r="H21" s="65"/>
    </row>
    <row r="22" spans="1:8" x14ac:dyDescent="0.25">
      <c r="A22" s="15"/>
      <c r="D22" s="24"/>
      <c r="G22" s="24"/>
    </row>
    <row r="23" spans="1:8" x14ac:dyDescent="0.25">
      <c r="A23" s="32" t="s">
        <v>26</v>
      </c>
      <c r="B23" s="33"/>
      <c r="C23" s="34">
        <f>C4*C18</f>
        <v>2487500</v>
      </c>
      <c r="D23" s="34"/>
      <c r="F23" s="34">
        <f>F4*F18</f>
        <v>2487500</v>
      </c>
      <c r="G23" s="34"/>
    </row>
    <row r="24" spans="1:8" x14ac:dyDescent="0.25">
      <c r="A24" s="15" t="s">
        <v>27</v>
      </c>
    </row>
    <row r="25" spans="1:8" x14ac:dyDescent="0.25">
      <c r="A25" s="35" t="s">
        <v>28</v>
      </c>
      <c r="B25" s="16"/>
      <c r="C25" s="31">
        <f>C19*0.025/12</f>
        <v>41717.447916666664</v>
      </c>
      <c r="D25" s="31"/>
      <c r="E25" s="31"/>
      <c r="F25" s="31">
        <f>F19*0.025/12</f>
        <v>42753.90625</v>
      </c>
      <c r="G25" s="31"/>
      <c r="H25" s="31"/>
    </row>
    <row r="26" spans="1:8" x14ac:dyDescent="0.25">
      <c r="C26" s="31"/>
      <c r="D26" s="31"/>
      <c r="F26" s="31"/>
      <c r="G26" s="31"/>
    </row>
    <row r="27" spans="1:8" x14ac:dyDescent="0.25">
      <c r="C27" s="31"/>
      <c r="D27" s="31"/>
      <c r="F27" s="31"/>
      <c r="G27" s="31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F5" sqref="F3: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1156.25</v>
      </c>
      <c r="C2" s="4">
        <f t="shared" ref="C2:C16" si="1">B2*1.2</f>
        <v>1387.5</v>
      </c>
      <c r="D2" s="4">
        <f t="shared" ref="D2:D16" si="2">C2*1.2</f>
        <v>1665</v>
      </c>
      <c r="E2" s="5">
        <f t="shared" ref="E2:E16" si="3">R2</f>
        <v>20500000</v>
      </c>
      <c r="F2" s="4">
        <f t="shared" ref="F2:F15" si="4">ROUND((E2/B2),0)</f>
        <v>17730</v>
      </c>
      <c r="G2" s="4">
        <f t="shared" ref="G2:G15" si="5">ROUND((E2/C2),0)</f>
        <v>14775</v>
      </c>
      <c r="H2" s="4">
        <f t="shared" ref="H2:H15" si="6">ROUND((E2/D2),0)</f>
        <v>12312</v>
      </c>
      <c r="I2" s="4">
        <f t="shared" ref="I2:I15" si="7">T2</f>
        <v>0</v>
      </c>
      <c r="J2" s="4">
        <f t="shared" ref="J2:J15" si="8">U2</f>
        <v>0</v>
      </c>
      <c r="O2">
        <v>1665</v>
      </c>
      <c r="P2">
        <f t="shared" ref="P2:P10" si="9">O2/1.2</f>
        <v>1387.5</v>
      </c>
      <c r="Q2">
        <f t="shared" ref="Q2:Q10" si="10">P2/1.2</f>
        <v>1156.25</v>
      </c>
      <c r="R2" s="2">
        <v>20500000</v>
      </c>
      <c r="S2" s="2"/>
    </row>
    <row r="3" spans="1:19" x14ac:dyDescent="0.25">
      <c r="A3" s="4">
        <v>2</v>
      </c>
      <c r="B3" s="4">
        <f t="shared" si="0"/>
        <v>950</v>
      </c>
      <c r="C3" s="4">
        <f t="shared" si="1"/>
        <v>1140</v>
      </c>
      <c r="D3" s="4">
        <f t="shared" si="2"/>
        <v>1368</v>
      </c>
      <c r="E3" s="5">
        <f t="shared" si="3"/>
        <v>22000000</v>
      </c>
      <c r="F3" s="74">
        <f t="shared" si="4"/>
        <v>23158</v>
      </c>
      <c r="G3" s="74">
        <f t="shared" si="5"/>
        <v>19298</v>
      </c>
      <c r="H3" s="74">
        <f t="shared" si="6"/>
        <v>16082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1368</v>
      </c>
      <c r="P3" s="7">
        <f t="shared" si="9"/>
        <v>1140</v>
      </c>
      <c r="Q3" s="7">
        <f t="shared" si="10"/>
        <v>950</v>
      </c>
      <c r="R3" s="75">
        <v>22000000</v>
      </c>
      <c r="S3" s="2"/>
    </row>
    <row r="4" spans="1:19" x14ac:dyDescent="0.25">
      <c r="A4" s="4">
        <v>3</v>
      </c>
      <c r="B4" s="4">
        <f t="shared" si="0"/>
        <v>950</v>
      </c>
      <c r="C4" s="4">
        <f t="shared" si="1"/>
        <v>1140</v>
      </c>
      <c r="D4" s="4">
        <f t="shared" si="2"/>
        <v>1368</v>
      </c>
      <c r="E4" s="5">
        <f t="shared" si="3"/>
        <v>19900000</v>
      </c>
      <c r="F4" s="74">
        <f t="shared" si="4"/>
        <v>20947</v>
      </c>
      <c r="G4" s="74">
        <f t="shared" si="5"/>
        <v>17456</v>
      </c>
      <c r="H4" s="74">
        <f t="shared" si="6"/>
        <v>14547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1368</v>
      </c>
      <c r="P4" s="7">
        <f t="shared" si="9"/>
        <v>1140</v>
      </c>
      <c r="Q4" s="7">
        <f t="shared" si="10"/>
        <v>950</v>
      </c>
      <c r="R4" s="75">
        <v>19900000</v>
      </c>
      <c r="S4" s="2"/>
    </row>
    <row r="5" spans="1:19" x14ac:dyDescent="0.25">
      <c r="A5" s="4">
        <v>4</v>
      </c>
      <c r="B5" s="4">
        <f t="shared" si="0"/>
        <v>1012</v>
      </c>
      <c r="C5" s="4">
        <f t="shared" si="1"/>
        <v>1214.3999999999999</v>
      </c>
      <c r="D5" s="4">
        <f t="shared" si="2"/>
        <v>1457.2799999999997</v>
      </c>
      <c r="E5" s="5">
        <f t="shared" si="3"/>
        <v>20000000</v>
      </c>
      <c r="F5" s="74">
        <f t="shared" si="4"/>
        <v>19763</v>
      </c>
      <c r="G5" s="74">
        <f t="shared" si="5"/>
        <v>16469</v>
      </c>
      <c r="H5" s="74">
        <f t="shared" si="6"/>
        <v>13724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1012</v>
      </c>
      <c r="R5" s="75">
        <v>20000000</v>
      </c>
      <c r="S5" s="2"/>
    </row>
    <row r="6" spans="1:19" x14ac:dyDescent="0.25">
      <c r="A6" s="4">
        <v>5</v>
      </c>
      <c r="B6" s="4">
        <f t="shared" si="0"/>
        <v>1209</v>
      </c>
      <c r="C6" s="4">
        <f t="shared" si="1"/>
        <v>1450.8</v>
      </c>
      <c r="D6" s="4">
        <f t="shared" si="2"/>
        <v>1740.9599999999998</v>
      </c>
      <c r="E6" s="5">
        <f t="shared" si="3"/>
        <v>23000000</v>
      </c>
      <c r="F6" s="4">
        <f t="shared" si="4"/>
        <v>19024</v>
      </c>
      <c r="G6" s="4">
        <f t="shared" si="5"/>
        <v>15853</v>
      </c>
      <c r="H6" s="4">
        <f t="shared" si="6"/>
        <v>13211</v>
      </c>
      <c r="I6" s="4">
        <f t="shared" si="7"/>
        <v>0</v>
      </c>
      <c r="J6" s="4">
        <f t="shared" si="8"/>
        <v>0</v>
      </c>
      <c r="O6">
        <v>0</v>
      </c>
      <c r="P6">
        <f t="shared" ref="P6" si="11">O6/1.2</f>
        <v>0</v>
      </c>
      <c r="Q6">
        <v>1209</v>
      </c>
      <c r="R6" s="2">
        <v>23000000</v>
      </c>
      <c r="S6" s="2"/>
    </row>
    <row r="7" spans="1:19" x14ac:dyDescent="0.25">
      <c r="A7" s="4">
        <v>6</v>
      </c>
      <c r="B7" s="4">
        <f t="shared" si="0"/>
        <v>1162.5</v>
      </c>
      <c r="C7" s="4">
        <f t="shared" si="1"/>
        <v>1395</v>
      </c>
      <c r="D7" s="4">
        <f t="shared" si="2"/>
        <v>1674</v>
      </c>
      <c r="E7" s="5">
        <f t="shared" si="3"/>
        <v>22000000</v>
      </c>
      <c r="F7" s="4">
        <f t="shared" si="4"/>
        <v>18925</v>
      </c>
      <c r="G7" s="4">
        <f t="shared" si="5"/>
        <v>15771</v>
      </c>
      <c r="H7" s="4">
        <f t="shared" si="6"/>
        <v>13142</v>
      </c>
      <c r="I7" s="4">
        <f t="shared" si="7"/>
        <v>0</v>
      </c>
      <c r="J7" s="4">
        <f t="shared" si="8"/>
        <v>0</v>
      </c>
      <c r="O7">
        <v>0</v>
      </c>
      <c r="P7">
        <v>1395</v>
      </c>
      <c r="Q7">
        <f t="shared" si="10"/>
        <v>1162.5</v>
      </c>
      <c r="R7" s="2">
        <v>22000000</v>
      </c>
      <c r="S7" s="2" t="s">
        <v>86</v>
      </c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f>909+60</f>
        <v>969</v>
      </c>
    </row>
    <row r="28" spans="1:19" s="10" customFormat="1" x14ac:dyDescent="0.25">
      <c r="C28" s="67" t="s">
        <v>75</v>
      </c>
      <c r="D28" s="67" t="s">
        <v>85</v>
      </c>
      <c r="F28" s="52" t="s">
        <v>84</v>
      </c>
      <c r="G28" s="52">
        <v>995</v>
      </c>
    </row>
    <row r="29" spans="1:19" s="10" customFormat="1" x14ac:dyDescent="0.25">
      <c r="C29" s="67" t="s">
        <v>1</v>
      </c>
      <c r="D29" s="67">
        <v>18000000</v>
      </c>
      <c r="F29" s="52" t="s">
        <v>72</v>
      </c>
      <c r="G29" s="52">
        <f>110.96*10.764</f>
        <v>1194.3734399999998</v>
      </c>
      <c r="H29" s="10">
        <f>G29/G28</f>
        <v>1.2003753165829145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>
        <f>G31/D29</f>
        <v>0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9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T24" sqref="T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31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2024-09-16T06:17:20Z</dcterms:modified>
</cp:coreProperties>
</file>