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UBI\Ghatkopar (East)\Manisha Surendra Damle\"/>
    </mc:Choice>
  </mc:AlternateContent>
  <xr:revisionPtr revIDLastSave="0" documentId="13_ncr:1_{9E8AA075-D0E2-4039-819F-543512775D06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29" i="4" l="1"/>
  <c r="G29" i="4"/>
  <c r="C5" i="25" l="1"/>
  <c r="C4" i="25"/>
  <c r="C3" i="25"/>
  <c r="P2" i="4"/>
  <c r="P3" i="4"/>
  <c r="B3" i="4" s="1"/>
  <c r="C3" i="4" s="1"/>
  <c r="D3" i="4" s="1"/>
  <c r="Q4" i="4"/>
  <c r="B4" i="4" s="1"/>
  <c r="C4" i="4" s="1"/>
  <c r="D4" i="4" s="1"/>
  <c r="Q5" i="4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<sst xmlns="http://schemas.openxmlformats.org/spreadsheetml/2006/main" count="130" uniqueCount="88">
  <si>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</si>
  <si>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</si>
  <si>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</si>
  <si>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</si>
  <si>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</si>
  <si>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</si>
  <si>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</si>
  <si>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</si>
  <si>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</si>
  <si>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</si>
  <si>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</si>
  <si>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</si>
  <si>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</si>
  <si>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</si>
  <si>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</si>
  <si>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</si>
  <si>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</si>
  <si>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</si>
  <si>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</si>
  <si>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</si>
  <si>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</si>
  <si>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</si>
  <si>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</si>
  <si>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</si>
  <si>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</si>
  <si>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</si>
  <si>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</si>
  <si>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</si>
  <si>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</si>
  <si>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</si>
  <si>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</si>
  <si>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</si>
  <si>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</si>
  <si>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</si>
  <si>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</si>
  <si>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</si>
  <si>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</si>
  <si>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</si>
  <si>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</si>
  <si>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</si>
  <si>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</si>
  <si>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</si>
  <si>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</si>
  <si>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</si>
  <si>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</si>
  <si>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</si>
  <si>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</si>
  <si>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</si>
  <si>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</si>
  <si>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</si>
  <si>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</si>
  <si>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</si>
  <si>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</si>
  <si>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</si>
  <si>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</si>
  <si>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</si>
  <si>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</si>
  <si>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</si>
  <si>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</si>
  <si>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</si>
  <si>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</si>
  <si>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</si>
  <si>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</si>
  <si>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</si>
  <si>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</si>
  <si>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</si>
  <si>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</si>
  <si>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</si>
  <si>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</si>
  <si>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</si>
  <si>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</si>
  <si>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</si>
  <si>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</si>
  <si>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</si>
  <si>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</si>
  <si>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</si>
  <si>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</si>
  <si>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</si>
  <si>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</si>
  <si>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</si>
  <si>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</si>
  <si>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</si>
  <si>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</si>
  <si>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</si>
  <si>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06.09.2024</t>
  </si>
  <si>
    <t>IGR-02.08.24</t>
  </si>
  <si>
    <t>IGR-31.03.24</t>
  </si>
  <si>
    <t>MCA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</si>
</sst>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993DAC-EA60-42AA-A65C-58AC92C18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B4C3C0-0738-46D2-8120-B808BD720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258402</xdr:colOff>
      <xdr:row>46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47B7C9-F7B1-423E-A0A0-DB112C454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92802" cy="891664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306034</xdr:colOff>
      <xdr:row>49</xdr:row>
      <xdr:rowOff>163177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0EDEB7-F175-4E6C-9B9F-6DBEC9701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40434" cy="89738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260086.22099999999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289486.22100000002</v>
      </c>
      <c r="D9" s="58" t="s">
        <v>62</v>
      </c>
      <c r="E9" s="59">
        <f>C9/10.764</f>
        <v>26893.926142697885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2005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19</v>
      </c>
      <c r="D13" s="65">
        <f>D12-C13</f>
        <v>81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tabSelected="1" workbookViewId="0">
      <selection activeCell="L31" sqref="L31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26000</v>
      </c>
      <c r="D3" s="22" t="s">
        <v>75</v>
      </c>
      <c r="E3" s="6" t="s">
        <v>83</v>
      </c>
    </row>
    <row r="4" spans="1:5" ht="30" x14ac:dyDescent="0.25">
      <c r="A4" s="21" t="s">
        <v>14</v>
      </c>
      <c r="B4" s="18"/>
      <c r="C4" s="19">
        <v>2700</v>
      </c>
      <c r="D4" s="22"/>
    </row>
    <row r="5" spans="1:5" x14ac:dyDescent="0.25">
      <c r="A5" s="15" t="s">
        <v>15</v>
      </c>
      <c r="B5" s="18"/>
      <c r="C5" s="19">
        <f>C3-C4</f>
        <v>23300</v>
      </c>
      <c r="D5" s="22"/>
    </row>
    <row r="6" spans="1:5" x14ac:dyDescent="0.25">
      <c r="A6" s="15" t="s">
        <v>16</v>
      </c>
      <c r="B6" s="18"/>
      <c r="C6" s="19">
        <f>C4</f>
        <v>2700</v>
      </c>
      <c r="D6" s="22"/>
    </row>
    <row r="7" spans="1:5" x14ac:dyDescent="0.25">
      <c r="A7" s="15" t="s">
        <v>17</v>
      </c>
      <c r="B7" s="23"/>
      <c r="C7" s="24">
        <f>D7-D8</f>
        <v>19</v>
      </c>
      <c r="D7" s="24">
        <v>2024</v>
      </c>
    </row>
    <row r="8" spans="1:5" x14ac:dyDescent="0.25">
      <c r="A8" s="15" t="s">
        <v>18</v>
      </c>
      <c r="B8" s="23"/>
      <c r="C8" s="24">
        <f>C9-C7</f>
        <v>41</v>
      </c>
      <c r="D8" s="24">
        <v>2005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28.5</v>
      </c>
      <c r="D10" s="24"/>
    </row>
    <row r="11" spans="1:5" x14ac:dyDescent="0.25">
      <c r="A11" s="15"/>
      <c r="B11" s="25"/>
      <c r="C11" s="26">
        <f>C10%</f>
        <v>0.28499999999999998</v>
      </c>
      <c r="D11" s="26"/>
    </row>
    <row r="12" spans="1:5" x14ac:dyDescent="0.25">
      <c r="A12" s="15" t="s">
        <v>21</v>
      </c>
      <c r="B12" s="18"/>
      <c r="C12" s="19">
        <f>C6*C11</f>
        <v>769.49999999999989</v>
      </c>
      <c r="D12" s="22"/>
    </row>
    <row r="13" spans="1:5" x14ac:dyDescent="0.25">
      <c r="A13" s="15" t="s">
        <v>22</v>
      </c>
      <c r="B13" s="18"/>
      <c r="C13" s="19">
        <f>C6-C12</f>
        <v>1930.5</v>
      </c>
      <c r="D13" s="22"/>
    </row>
    <row r="14" spans="1:5" x14ac:dyDescent="0.25">
      <c r="A14" s="15" t="s">
        <v>15</v>
      </c>
      <c r="B14" s="18"/>
      <c r="C14" s="19">
        <f>C5</f>
        <v>23300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25230.5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ACA</v>
      </c>
      <c r="B18" s="7"/>
      <c r="C18" s="29">
        <v>160</v>
      </c>
      <c r="D18" s="24"/>
    </row>
    <row r="19" spans="1:5" x14ac:dyDescent="0.25">
      <c r="A19" s="15" t="s">
        <v>73</v>
      </c>
      <c r="B19" s="6"/>
      <c r="C19" s="30">
        <f>C18*C16</f>
        <v>4036880</v>
      </c>
      <c r="D19" s="72"/>
      <c r="E19" s="65"/>
    </row>
    <row r="20" spans="1:5" x14ac:dyDescent="0.25">
      <c r="A20" s="15" t="s">
        <v>24</v>
      </c>
      <c r="C20" s="31">
        <f>C19*90%</f>
        <v>3633192</v>
      </c>
      <c r="D20" s="30"/>
      <c r="E20" s="65"/>
    </row>
    <row r="21" spans="1:5" x14ac:dyDescent="0.25">
      <c r="A21" s="15" t="s">
        <v>25</v>
      </c>
      <c r="C21" s="31">
        <f>C19*80%</f>
        <v>3229504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432000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8410.1666666666661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Q19" sqref="Q19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2.5703125" bestFit="1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179</v>
      </c>
      <c r="C2" s="4">
        <f t="shared" ref="C2:C16" si="1">B2*1.2</f>
        <v>214.79999999999998</v>
      </c>
      <c r="D2" s="4">
        <f t="shared" ref="D2:D16" si="2">C2*1.2</f>
        <v>257.76</v>
      </c>
      <c r="E2" s="5">
        <f t="shared" ref="E2:E16" si="3">R2</f>
        <v>4000000</v>
      </c>
      <c r="F2" s="74">
        <f t="shared" ref="F2:F15" si="4">ROUND((E2/B2),0)</f>
        <v>22346</v>
      </c>
      <c r="G2" s="74">
        <f t="shared" ref="G2:G15" si="5">ROUND((E2/C2),0)</f>
        <v>18622</v>
      </c>
      <c r="H2" s="74">
        <f t="shared" ref="H2:H15" si="6">ROUND((E2/D2),0)</f>
        <v>15518</v>
      </c>
      <c r="I2" s="74">
        <f t="shared" ref="I2:I15" si="7">T2</f>
        <v>0</v>
      </c>
      <c r="J2" s="74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179</v>
      </c>
      <c r="R2" s="75">
        <v>4000000</v>
      </c>
      <c r="S2" s="2" t="s">
        <v>85</v>
      </c>
    </row>
    <row r="3" spans="1:19" x14ac:dyDescent="0.25">
      <c r="A3" s="4">
        <v>2</v>
      </c>
      <c r="B3" s="4">
        <f t="shared" si="0"/>
        <v>331</v>
      </c>
      <c r="C3" s="4">
        <f t="shared" si="1"/>
        <v>397.2</v>
      </c>
      <c r="D3" s="4">
        <f t="shared" si="2"/>
        <v>476.64</v>
      </c>
      <c r="E3" s="5">
        <f t="shared" si="3"/>
        <v>8118000</v>
      </c>
      <c r="F3" s="74">
        <f t="shared" si="4"/>
        <v>24526</v>
      </c>
      <c r="G3" s="74">
        <f t="shared" si="5"/>
        <v>20438</v>
      </c>
      <c r="H3" s="74">
        <f t="shared" si="6"/>
        <v>17032</v>
      </c>
      <c r="I3" s="74">
        <f t="shared" si="7"/>
        <v>0</v>
      </c>
      <c r="J3" s="74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331</v>
      </c>
      <c r="R3" s="75">
        <v>8118000</v>
      </c>
      <c r="S3" s="2" t="s">
        <v>86</v>
      </c>
    </row>
    <row r="4" spans="1:19" x14ac:dyDescent="0.25">
      <c r="A4" s="4">
        <v>3</v>
      </c>
      <c r="B4" s="4">
        <f t="shared" si="0"/>
        <v>283.33333333333337</v>
      </c>
      <c r="C4" s="4">
        <f t="shared" si="1"/>
        <v>340.00000000000006</v>
      </c>
      <c r="D4" s="4">
        <f t="shared" si="2"/>
        <v>408.00000000000006</v>
      </c>
      <c r="E4" s="5">
        <f t="shared" si="3"/>
        <v>8700000</v>
      </c>
      <c r="F4" s="74">
        <f t="shared" si="4"/>
        <v>30706</v>
      </c>
      <c r="G4" s="74">
        <f t="shared" si="5"/>
        <v>25588</v>
      </c>
      <c r="H4" s="74">
        <f t="shared" si="6"/>
        <v>21324</v>
      </c>
      <c r="I4" s="74">
        <f t="shared" si="7"/>
        <v>0</v>
      </c>
      <c r="J4" s="74">
        <f t="shared" si="8"/>
        <v>0</v>
      </c>
      <c r="K4" s="7"/>
      <c r="L4" s="7"/>
      <c r="M4" s="7"/>
      <c r="N4" s="7"/>
      <c r="O4" s="7">
        <v>0</v>
      </c>
      <c r="P4" s="7">
        <v>340</v>
      </c>
      <c r="Q4" s="7">
        <f t="shared" ref="Q4:Q10" si="10">P4/1.2</f>
        <v>283.33333333333337</v>
      </c>
      <c r="R4" s="75">
        <v>8700000</v>
      </c>
      <c r="S4" s="2"/>
    </row>
    <row r="5" spans="1:19" x14ac:dyDescent="0.25">
      <c r="A5" s="4">
        <v>4</v>
      </c>
      <c r="B5" s="4">
        <f t="shared" si="0"/>
        <v>374.16666666666669</v>
      </c>
      <c r="C5" s="4">
        <f t="shared" si="1"/>
        <v>449</v>
      </c>
      <c r="D5" s="4">
        <f t="shared" si="2"/>
        <v>538.79999999999995</v>
      </c>
      <c r="E5" s="5">
        <f t="shared" si="3"/>
        <v>9500000</v>
      </c>
      <c r="F5" s="74">
        <f t="shared" si="4"/>
        <v>25390</v>
      </c>
      <c r="G5" s="74">
        <f t="shared" si="5"/>
        <v>21158</v>
      </c>
      <c r="H5" s="74">
        <f t="shared" si="6"/>
        <v>17632</v>
      </c>
      <c r="I5" s="74">
        <f t="shared" si="7"/>
        <v>0</v>
      </c>
      <c r="J5" s="74">
        <f t="shared" si="8"/>
        <v>0</v>
      </c>
      <c r="K5" s="7"/>
      <c r="L5" s="7"/>
      <c r="M5" s="7"/>
      <c r="N5" s="7"/>
      <c r="O5" s="7">
        <v>0</v>
      </c>
      <c r="P5" s="7">
        <v>449</v>
      </c>
      <c r="Q5" s="7">
        <f t="shared" si="10"/>
        <v>374.16666666666669</v>
      </c>
      <c r="R5" s="75">
        <v>9500000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f t="shared" si="10"/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52" t="s">
        <v>87</v>
      </c>
      <c r="G27" s="52">
        <v>155</v>
      </c>
    </row>
    <row r="28" spans="1:19" s="10" customFormat="1" x14ac:dyDescent="0.25">
      <c r="C28" s="67" t="s">
        <v>74</v>
      </c>
      <c r="D28" s="67" t="s">
        <v>84</v>
      </c>
      <c r="F28" s="52" t="s">
        <v>83</v>
      </c>
      <c r="G28" s="52">
        <v>160</v>
      </c>
    </row>
    <row r="29" spans="1:19" s="10" customFormat="1" x14ac:dyDescent="0.25">
      <c r="C29" s="67" t="s">
        <v>1</v>
      </c>
      <c r="D29" s="67">
        <v>4000000</v>
      </c>
      <c r="F29" s="52" t="s">
        <v>71</v>
      </c>
      <c r="G29" s="52">
        <f>G28*1.2</f>
        <v>192</v>
      </c>
      <c r="H29" s="10">
        <f>G29/G28</f>
        <v>1.2</v>
      </c>
      <c r="I29" s="10">
        <f>D29/G28</f>
        <v>25000</v>
      </c>
    </row>
    <row r="30" spans="1:19" s="10" customFormat="1" x14ac:dyDescent="0.25">
      <c r="F30" s="52" t="s">
        <v>72</v>
      </c>
      <c r="G30" s="52"/>
    </row>
    <row r="31" spans="1:19" s="10" customFormat="1" x14ac:dyDescent="0.25">
      <c r="C31" s="70"/>
      <c r="D31" s="70"/>
      <c r="F31" s="70" t="s">
        <v>73</v>
      </c>
      <c r="G31" s="70">
        <f>G29*G30</f>
        <v>0</v>
      </c>
      <c r="H31" s="10">
        <f>G31/D29</f>
        <v>0</v>
      </c>
    </row>
    <row r="32" spans="1:19" s="10" customFormat="1" x14ac:dyDescent="0.25">
      <c r="C32" s="70"/>
      <c r="D32" s="70"/>
      <c r="F32" s="70" t="s">
        <v>24</v>
      </c>
      <c r="G32" s="70">
        <f>G31*90%</f>
        <v>0</v>
      </c>
    </row>
    <row r="33" spans="3:7" s="10" customFormat="1" x14ac:dyDescent="0.25">
      <c r="C33" s="70"/>
      <c r="D33" s="70"/>
      <c r="F33" s="70" t="s">
        <v>25</v>
      </c>
      <c r="G33" s="70">
        <f>G31*80%</f>
        <v>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P6" sqref="P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2024-09-16T06:36:00Z</dcterms:modified>
</cp:coreProperties>
</file>