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NITA MANGESH JANGAM - PNB\"/>
    </mc:Choice>
  </mc:AlternateContent>
  <xr:revisionPtr revIDLastSave="0" documentId="13_ncr:1_{6649AE79-6AEA-4563-A7B4-D0A7701C7E2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7" i="4" l="1"/>
  <c r="W13" i="22"/>
  <c r="U11" i="22"/>
  <c r="V15" i="21"/>
  <c r="S13" i="21"/>
  <c r="V18" i="20"/>
  <c r="S15" i="20"/>
  <c r="R15" i="20"/>
  <c r="F34" i="4" l="1"/>
  <c r="E34" i="4"/>
  <c r="G33" i="4"/>
  <c r="E33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Q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8" i="4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S32" i="4"/>
  <c r="W42" i="4" l="1"/>
  <c r="W38" i="4"/>
</calcChain>
</file>

<file path=xl/sharedStrings.xml><?xml version="1.0" encoding="utf-8"?>
<sst xmlns="http://schemas.openxmlformats.org/spreadsheetml/2006/main" count="53" uniqueCount="46">
  <si>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</si>
  <si>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</si>
  <si>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</si>
  <si>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</si>
  <si>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</si>
  <si>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</si>
  <si>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</si>
  <si>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</si>
  <si>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</si>
  <si>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</si>
  <si>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</si>
  <si>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</si>
  <si>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</si>
  <si>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</si>
  <si>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</si>
  <si>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</si>
  <si>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</si>
  <si>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</si>
  <si>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</si>
  <si>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</si>
  <si>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</si>
  <si>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</si>
  <si>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</si>
  <si>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</si>
  <si>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</si>
  <si>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</si>
  <si>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</si>
  <si>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</si>
  <si>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</si>
  <si>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</si>
  <si>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</si>
  <si>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</si>
  <si>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</si>
  <si>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</si>
  <si>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</si>
  <si>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</si>
  <si>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</si>
  <si>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CA</t>
  </si>
  <si>
    <t>CA</t>
  </si>
  <si>
    <t>rate on CA</t>
  </si>
  <si>
    <t>As per Rera</t>
  </si>
  <si>
    <t xml:space="preserve">Balcony Area </t>
  </si>
  <si>
    <t xml:space="preserve">Cupboard Area </t>
  </si>
  <si>
    <t xml:space="preserve">Attached Flowerbed 1 </t>
  </si>
  <si>
    <t xml:space="preserve">Attached Flowerbed 2 </t>
  </si>
  <si>
    <t>Punjab National Bank ( Vasai East Branch )  - MR ANITA MANGESH JANGAM / MR MANGESH G JANGAM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</si>
</sst>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153953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AD2E3-1858-48B7-B740-9FB3FAB1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26753" cy="8954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39</xdr:row>
      <xdr:rowOff>10537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348E1E-A4D9-4E92-93BF-33EFFF1B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249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496645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FFD59-C7C0-4A5D-B72F-988906EF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640645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363362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675C3-B82F-4ACE-B7CA-B405EEE3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116962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4</xdr:row>
      <xdr:rowOff>23189</xdr:rowOff>
    </xdr:from>
    <xdr:to>
      <xdr:col>23</xdr:col>
      <xdr:colOff>602596</xdr:colOff>
      <xdr:row>33</xdr:row>
      <xdr:rowOff>144074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71FC6-7429-4044-B4A6-3687B1C8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7575" y="785189"/>
          <a:ext cx="11165821" cy="5312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353921</xdr:colOff>
      <xdr:row>51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5491B-3B55-4137-91D7-276D52ED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717121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382159</xdr:colOff>
      <xdr:row>30</xdr:row>
      <xdr:rowOff>105587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FF055-EB28-4753-A427-44ACBECFF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306959" cy="5820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161925</xdr:colOff>
      <xdr:row>31</xdr:row>
      <xdr:rowOff>146222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AB5FE-65B2-481C-AAE4-B30933AC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6325" cy="5861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116DE-D46D-4075-9CF2-EF2535E8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525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8CFD3-6326-48A0-ACBB-7C2D2618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D19" zoomScaleNormal="100" workbookViewId="0">
      <selection activeCell="Y42" sqref="Y4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23.1406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375</v>
      </c>
      <c r="C3" s="4">
        <f>B3*1.2</f>
        <v>450</v>
      </c>
      <c r="D3" s="4">
        <f t="shared" ref="D3:D8" si="2">C3*1.2</f>
        <v>540</v>
      </c>
      <c r="E3" s="5">
        <f t="shared" ref="E3:E8" si="3">R3</f>
        <v>2318500</v>
      </c>
      <c r="F3" s="10">
        <f t="shared" ref="F3:F8" si="4">ROUND((E3/B3),0)</f>
        <v>6183</v>
      </c>
      <c r="G3" s="10">
        <f t="shared" ref="G3:G8" si="5">ROUND((E3/C3),0)</f>
        <v>5152</v>
      </c>
      <c r="H3" s="10">
        <f t="shared" ref="H3:H8" si="6">ROUND((E3/D3),0)</f>
        <v>4294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375</v>
      </c>
      <c r="R3" s="2">
        <v>2318500</v>
      </c>
      <c r="S3" s="8"/>
      <c r="T3" s="8"/>
    </row>
    <row r="4" spans="1:20" s="42" customFormat="1" x14ac:dyDescent="0.25">
      <c r="A4" s="43">
        <f t="shared" si="0"/>
        <v>0</v>
      </c>
      <c r="B4" s="43">
        <f t="shared" si="1"/>
        <v>375</v>
      </c>
      <c r="C4" s="43">
        <f t="shared" ref="C4:C8" si="9">B4*1.2</f>
        <v>450</v>
      </c>
      <c r="D4" s="43">
        <f t="shared" si="2"/>
        <v>540</v>
      </c>
      <c r="E4" s="44">
        <f t="shared" si="3"/>
        <v>2990000</v>
      </c>
      <c r="F4" s="43">
        <f t="shared" si="4"/>
        <v>7973</v>
      </c>
      <c r="G4" s="43">
        <f t="shared" si="5"/>
        <v>6644</v>
      </c>
      <c r="H4" s="43">
        <f t="shared" si="6"/>
        <v>5537</v>
      </c>
      <c r="I4" s="43" t="e">
        <f>#REF!</f>
        <v>#REF!</v>
      </c>
      <c r="J4" s="43">
        <f t="shared" si="7"/>
        <v>0</v>
      </c>
      <c r="O4" s="42">
        <v>0</v>
      </c>
      <c r="P4" s="42">
        <v>450</v>
      </c>
      <c r="Q4" s="42">
        <f t="shared" si="8"/>
        <v>375</v>
      </c>
      <c r="R4" s="45">
        <v>2990000</v>
      </c>
    </row>
    <row r="5" spans="1:20" s="42" customFormat="1" x14ac:dyDescent="0.25">
      <c r="A5" s="43">
        <f t="shared" si="0"/>
        <v>0</v>
      </c>
      <c r="B5" s="43">
        <f t="shared" si="1"/>
        <v>465</v>
      </c>
      <c r="C5" s="43">
        <f t="shared" si="9"/>
        <v>558</v>
      </c>
      <c r="D5" s="43">
        <f t="shared" si="2"/>
        <v>669.6</v>
      </c>
      <c r="E5" s="44">
        <f t="shared" si="3"/>
        <v>4065000</v>
      </c>
      <c r="F5" s="43">
        <f t="shared" si="4"/>
        <v>8742</v>
      </c>
      <c r="G5" s="43">
        <f t="shared" si="5"/>
        <v>7285</v>
      </c>
      <c r="H5" s="43">
        <f t="shared" si="6"/>
        <v>6071</v>
      </c>
      <c r="I5" s="43" t="e">
        <f>#REF!</f>
        <v>#REF!</v>
      </c>
      <c r="J5" s="43">
        <f t="shared" si="7"/>
        <v>0</v>
      </c>
      <c r="O5" s="42">
        <v>0</v>
      </c>
      <c r="P5" s="42">
        <v>558</v>
      </c>
      <c r="Q5" s="42">
        <f t="shared" si="8"/>
        <v>465</v>
      </c>
      <c r="R5" s="45">
        <v>4065000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365</v>
      </c>
      <c r="C10" s="4">
        <f>B10*1.2</f>
        <v>438</v>
      </c>
      <c r="D10" s="4">
        <f t="shared" ref="D10:D19" si="23">C10*1.2</f>
        <v>525.6</v>
      </c>
      <c r="E10" s="5">
        <f t="shared" ref="E10:E19" si="24">R10</f>
        <v>3050000</v>
      </c>
      <c r="F10" s="10">
        <f t="shared" ref="F10:F19" si="25">ROUND((E10/B10),0)</f>
        <v>8356</v>
      </c>
      <c r="G10" s="10">
        <f t="shared" ref="G10:G19" si="26">ROUND((E10/C10),0)</f>
        <v>6963</v>
      </c>
      <c r="H10" s="10">
        <f t="shared" ref="H10:H19" si="27">ROUND((E10/D10),0)</f>
        <v>5803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365</v>
      </c>
      <c r="R10" s="2">
        <v>3050000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375</v>
      </c>
      <c r="C11" s="4">
        <f t="shared" ref="C11:C19" si="30">B11*1.2</f>
        <v>450</v>
      </c>
      <c r="D11" s="4">
        <f t="shared" si="23"/>
        <v>540</v>
      </c>
      <c r="E11" s="5">
        <f t="shared" si="24"/>
        <v>2950000</v>
      </c>
      <c r="F11" s="10">
        <f t="shared" si="25"/>
        <v>7867</v>
      </c>
      <c r="G11" s="10">
        <f t="shared" si="26"/>
        <v>6556</v>
      </c>
      <c r="H11" s="10">
        <f t="shared" si="27"/>
        <v>5463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375</v>
      </c>
      <c r="R11" s="2">
        <v>2950000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362</v>
      </c>
      <c r="C12" s="4">
        <f t="shared" si="30"/>
        <v>434.4</v>
      </c>
      <c r="D12" s="4">
        <f t="shared" si="23"/>
        <v>521.28</v>
      </c>
      <c r="E12" s="5">
        <f t="shared" si="24"/>
        <v>2980000</v>
      </c>
      <c r="F12" s="10">
        <f t="shared" si="25"/>
        <v>8232</v>
      </c>
      <c r="G12" s="10">
        <f t="shared" si="26"/>
        <v>6860</v>
      </c>
      <c r="H12" s="10">
        <f t="shared" si="27"/>
        <v>5717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362</v>
      </c>
      <c r="R12" s="2">
        <v>2980000</v>
      </c>
      <c r="S12" s="8"/>
      <c r="T12" s="8"/>
    </row>
    <row r="13" spans="1:20" s="7" customFormat="1" x14ac:dyDescent="0.25">
      <c r="A13" s="49">
        <f t="shared" si="21"/>
        <v>0</v>
      </c>
      <c r="B13" s="49">
        <f t="shared" si="22"/>
        <v>287</v>
      </c>
      <c r="C13" s="49">
        <f t="shared" si="30"/>
        <v>344.4</v>
      </c>
      <c r="D13" s="49">
        <f t="shared" si="23"/>
        <v>413.28</v>
      </c>
      <c r="E13" s="50">
        <f t="shared" si="24"/>
        <v>2500000</v>
      </c>
      <c r="F13" s="49">
        <f t="shared" si="25"/>
        <v>8711</v>
      </c>
      <c r="G13" s="49">
        <f t="shared" si="26"/>
        <v>7259</v>
      </c>
      <c r="H13" s="49">
        <f t="shared" si="27"/>
        <v>6049</v>
      </c>
      <c r="I13" s="49" t="e">
        <f>#REF!</f>
        <v>#REF!</v>
      </c>
      <c r="J13" s="49">
        <f t="shared" si="28"/>
        <v>0</v>
      </c>
      <c r="O13" s="7">
        <v>0</v>
      </c>
      <c r="P13" s="7">
        <f t="shared" si="29"/>
        <v>0</v>
      </c>
      <c r="Q13" s="7">
        <v>287</v>
      </c>
      <c r="R13" s="51">
        <v>2500000</v>
      </c>
    </row>
    <row r="14" spans="1:20" s="42" customFormat="1" x14ac:dyDescent="0.25">
      <c r="A14" s="43">
        <f t="shared" si="21"/>
        <v>0</v>
      </c>
      <c r="B14" s="43">
        <f t="shared" si="22"/>
        <v>287</v>
      </c>
      <c r="C14" s="43">
        <f t="shared" si="30"/>
        <v>344.4</v>
      </c>
      <c r="D14" s="43">
        <f t="shared" si="23"/>
        <v>413.28</v>
      </c>
      <c r="E14" s="44">
        <f t="shared" si="24"/>
        <v>2975000</v>
      </c>
      <c r="F14" s="43">
        <f t="shared" si="25"/>
        <v>10366</v>
      </c>
      <c r="G14" s="43">
        <f t="shared" si="26"/>
        <v>8638</v>
      </c>
      <c r="H14" s="43">
        <f t="shared" si="27"/>
        <v>7199</v>
      </c>
      <c r="I14" s="43" t="e">
        <f>#REF!</f>
        <v>#REF!</v>
      </c>
      <c r="J14" s="43">
        <f t="shared" si="28"/>
        <v>0</v>
      </c>
      <c r="O14" s="42">
        <v>0</v>
      </c>
      <c r="P14" s="42">
        <f t="shared" si="29"/>
        <v>0</v>
      </c>
      <c r="Q14" s="42">
        <v>287</v>
      </c>
      <c r="R14" s="45">
        <v>2975000</v>
      </c>
    </row>
    <row r="15" spans="1:20" s="42" customFormat="1" x14ac:dyDescent="0.25">
      <c r="A15" s="43">
        <f t="shared" si="21"/>
        <v>0</v>
      </c>
      <c r="B15" s="43">
        <f t="shared" si="22"/>
        <v>287</v>
      </c>
      <c r="C15" s="43">
        <f t="shared" si="30"/>
        <v>344.4</v>
      </c>
      <c r="D15" s="43">
        <f t="shared" si="23"/>
        <v>413.28</v>
      </c>
      <c r="E15" s="44">
        <f t="shared" si="24"/>
        <v>2900000</v>
      </c>
      <c r="F15" s="43">
        <f t="shared" si="25"/>
        <v>10105</v>
      </c>
      <c r="G15" s="43">
        <f t="shared" si="26"/>
        <v>8420</v>
      </c>
      <c r="H15" s="43">
        <f t="shared" si="27"/>
        <v>7017</v>
      </c>
      <c r="I15" s="43" t="e">
        <f>#REF!</f>
        <v>#REF!</v>
      </c>
      <c r="J15" s="43">
        <f t="shared" si="28"/>
        <v>0</v>
      </c>
      <c r="O15" s="42">
        <v>0</v>
      </c>
      <c r="P15" s="42">
        <f t="shared" si="29"/>
        <v>0</v>
      </c>
      <c r="Q15" s="42">
        <v>287</v>
      </c>
      <c r="R15" s="45">
        <v>2900000</v>
      </c>
    </row>
    <row r="16" spans="1:20" s="8" customFormat="1" x14ac:dyDescent="0.25">
      <c r="A16" s="10">
        <f t="shared" si="21"/>
        <v>0</v>
      </c>
      <c r="B16" s="10">
        <f t="shared" si="22"/>
        <v>365</v>
      </c>
      <c r="C16" s="10">
        <f t="shared" si="30"/>
        <v>438</v>
      </c>
      <c r="D16" s="10">
        <f t="shared" si="23"/>
        <v>525.6</v>
      </c>
      <c r="E16" s="52">
        <f t="shared" si="24"/>
        <v>3500000</v>
      </c>
      <c r="F16" s="10">
        <f t="shared" si="25"/>
        <v>9589</v>
      </c>
      <c r="G16" s="10">
        <f t="shared" si="26"/>
        <v>7991</v>
      </c>
      <c r="H16" s="10">
        <f t="shared" si="27"/>
        <v>6659</v>
      </c>
      <c r="I16" s="10" t="e">
        <f>#REF!</f>
        <v>#REF!</v>
      </c>
      <c r="J16" s="10">
        <f t="shared" si="28"/>
        <v>0</v>
      </c>
      <c r="O16" s="8">
        <v>0</v>
      </c>
      <c r="P16" s="8">
        <f t="shared" si="29"/>
        <v>0</v>
      </c>
      <c r="Q16" s="8">
        <v>365</v>
      </c>
      <c r="R16" s="53">
        <v>3500000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9000</v>
      </c>
      <c r="X20" s="21" t="s">
        <v>39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2700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6300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2700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v>0</v>
      </c>
      <c r="X24" s="26">
        <v>2024</v>
      </c>
    </row>
    <row r="25" spans="1:25" ht="15.75" x14ac:dyDescent="0.25">
      <c r="I25" s="42"/>
      <c r="S25" s="11"/>
      <c r="T25" s="11"/>
      <c r="U25" s="18" t="s">
        <v>18</v>
      </c>
      <c r="V25" s="24"/>
      <c r="W25" s="25">
        <f>W26-W24</f>
        <v>60</v>
      </c>
      <c r="X25" s="25">
        <v>2026</v>
      </c>
      <c r="Y25" t="s">
        <v>40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7" t="s">
        <v>45</v>
      </c>
      <c r="Q27" s="47"/>
      <c r="R27" s="47"/>
      <c r="S27" s="47"/>
      <c r="T27" s="48"/>
      <c r="U27" s="22" t="s">
        <v>20</v>
      </c>
      <c r="V27" s="24"/>
      <c r="W27" s="25">
        <v>0</v>
      </c>
      <c r="X27" s="25"/>
    </row>
    <row r="28" spans="1:25" ht="15.75" x14ac:dyDescent="0.25">
      <c r="D28" t="s">
        <v>37</v>
      </c>
      <c r="E28">
        <v>26.32</v>
      </c>
      <c r="F28"/>
      <c r="U28" s="18"/>
      <c r="V28" s="27"/>
      <c r="W28" s="28">
        <f>W27%</f>
        <v>0</v>
      </c>
      <c r="X28" s="28"/>
    </row>
    <row r="29" spans="1:25" ht="15.75" x14ac:dyDescent="0.25">
      <c r="D29" t="s">
        <v>41</v>
      </c>
      <c r="E29">
        <v>2.58</v>
      </c>
      <c r="F29"/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D30" t="s">
        <v>42</v>
      </c>
      <c r="E30">
        <v>0.81</v>
      </c>
      <c r="F30"/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2700</v>
      </c>
      <c r="X30" s="23"/>
    </row>
    <row r="31" spans="1:25" ht="15.75" x14ac:dyDescent="0.25">
      <c r="D31" t="s">
        <v>43</v>
      </c>
      <c r="E31">
        <v>3.23</v>
      </c>
      <c r="F31"/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6300</v>
      </c>
      <c r="X31" s="23"/>
    </row>
    <row r="32" spans="1:25" ht="15.75" x14ac:dyDescent="0.25">
      <c r="D32" t="s">
        <v>44</v>
      </c>
      <c r="E32">
        <v>1.92</v>
      </c>
      <c r="R32" s="6" t="s">
        <v>24</v>
      </c>
      <c r="S32" s="17">
        <f>S31*90%</f>
        <v>0</v>
      </c>
      <c r="U32" s="24"/>
      <c r="V32" s="19"/>
      <c r="W32" s="20"/>
      <c r="X32" s="23"/>
    </row>
    <row r="33" spans="5:24" ht="15.75" x14ac:dyDescent="0.25">
      <c r="E33">
        <f>SUM(E28:E32)</f>
        <v>34.86</v>
      </c>
      <c r="F33" s="7">
        <v>38.35</v>
      </c>
      <c r="G33">
        <f>F33/E33</f>
        <v>1.1001147446930579</v>
      </c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9000</v>
      </c>
      <c r="X33" s="23"/>
    </row>
    <row r="34" spans="5:24" ht="15.75" x14ac:dyDescent="0.25">
      <c r="E34">
        <f>E33*10.764</f>
        <v>375.23303999999996</v>
      </c>
      <c r="F34">
        <f>F33*10.764</f>
        <v>412.79939999999999</v>
      </c>
      <c r="S34" s="11"/>
      <c r="T34" s="11"/>
      <c r="U34" s="24"/>
      <c r="V34" s="24"/>
      <c r="W34" s="25"/>
      <c r="X34" s="25"/>
    </row>
    <row r="35" spans="5:24" ht="15.75" x14ac:dyDescent="0.25">
      <c r="S35" s="11"/>
      <c r="T35" s="11"/>
      <c r="U35" s="29" t="s">
        <v>38</v>
      </c>
      <c r="V35" s="31"/>
      <c r="W35" s="26">
        <v>375</v>
      </c>
      <c r="X35" s="25"/>
    </row>
    <row r="36" spans="5:24" ht="15.75" x14ac:dyDescent="0.25">
      <c r="P36" s="14" t="s">
        <v>29</v>
      </c>
      <c r="S36" s="11"/>
      <c r="T36" s="12"/>
      <c r="U36" s="18" t="s">
        <v>33</v>
      </c>
      <c r="V36" s="32"/>
      <c r="W36" s="33">
        <f>W33*W35+X37</f>
        <v>3375000</v>
      </c>
      <c r="X36" s="34"/>
    </row>
    <row r="37" spans="5:24" ht="15.75" x14ac:dyDescent="0.25">
      <c r="S37" s="12"/>
      <c r="T37" s="11"/>
      <c r="U37" s="18" t="s">
        <v>24</v>
      </c>
      <c r="V37" s="24"/>
      <c r="W37" s="35">
        <f>W36*0.95</f>
        <v>3206250</v>
      </c>
      <c r="X37" s="36"/>
    </row>
    <row r="38" spans="5:24" ht="15.75" x14ac:dyDescent="0.25">
      <c r="S38" s="11"/>
      <c r="T38" s="11"/>
      <c r="U38" s="18" t="s">
        <v>25</v>
      </c>
      <c r="V38" s="24"/>
      <c r="W38" s="35">
        <f>W36*0.8</f>
        <v>2700000</v>
      </c>
      <c r="X38" s="35"/>
    </row>
    <row r="39" spans="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5:24" ht="15.75" x14ac:dyDescent="0.25">
      <c r="U40" s="38" t="s">
        <v>26</v>
      </c>
      <c r="V40" s="39"/>
      <c r="W40" s="40">
        <f>W21*W35</f>
        <v>1012500</v>
      </c>
      <c r="X40" s="40"/>
    </row>
    <row r="41" spans="5:24" ht="15.75" x14ac:dyDescent="0.25">
      <c r="U41" s="18" t="s">
        <v>27</v>
      </c>
      <c r="V41" s="24"/>
      <c r="W41" s="37"/>
      <c r="X41" s="37"/>
    </row>
    <row r="42" spans="5:24" ht="15.75" x14ac:dyDescent="0.25">
      <c r="U42" s="41" t="s">
        <v>28</v>
      </c>
      <c r="V42" s="37"/>
      <c r="W42" s="35">
        <f>W36*0.025/12</f>
        <v>7031.25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12:V15"/>
  <sheetViews>
    <sheetView zoomScaleNormal="100" workbookViewId="0">
      <selection activeCell="U22" sqref="U22"/>
    </sheetView>
  </sheetViews>
  <sheetFormatPr defaultRowHeight="15" x14ac:dyDescent="0.25"/>
  <cols>
    <col min="22" max="22" width="18.85546875" customWidth="1"/>
  </cols>
  <sheetData>
    <row r="12" spans="18:22" x14ac:dyDescent="0.25">
      <c r="V12">
        <v>2990000</v>
      </c>
    </row>
    <row r="13" spans="18:22" x14ac:dyDescent="0.25">
      <c r="R13">
        <v>41.81</v>
      </c>
      <c r="S13">
        <f>R13*10.764</f>
        <v>450.04284000000001</v>
      </c>
      <c r="V13">
        <v>209300</v>
      </c>
    </row>
    <row r="14" spans="18:22" x14ac:dyDescent="0.25">
      <c r="V14">
        <v>30000</v>
      </c>
    </row>
    <row r="15" spans="18:22" x14ac:dyDescent="0.25">
      <c r="V15">
        <f>SUM(V12:V14)</f>
        <v>3229300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0:W13"/>
  <sheetViews>
    <sheetView workbookViewId="0">
      <selection activeCell="W25" sqref="W25"/>
    </sheetView>
  </sheetViews>
  <sheetFormatPr defaultRowHeight="15" x14ac:dyDescent="0.25"/>
  <cols>
    <col min="23" max="23" width="21.28515625" customWidth="1"/>
  </cols>
  <sheetData>
    <row r="10" spans="20:23" x14ac:dyDescent="0.25">
      <c r="W10">
        <v>4065000</v>
      </c>
    </row>
    <row r="11" spans="20:23" x14ac:dyDescent="0.25">
      <c r="T11">
        <v>51.84</v>
      </c>
      <c r="U11">
        <f>T11*10.764</f>
        <v>558.00576000000001</v>
      </c>
      <c r="W11">
        <v>122000</v>
      </c>
    </row>
    <row r="12" spans="20:23" x14ac:dyDescent="0.25">
      <c r="W12">
        <v>30000</v>
      </c>
    </row>
    <row r="13" spans="20:23" x14ac:dyDescent="0.25">
      <c r="W13">
        <f>SUM(W10:W12)</f>
        <v>4217000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0:V18"/>
  <sheetViews>
    <sheetView zoomScaleNormal="100" workbookViewId="0">
      <selection activeCell="W28" sqref="W28"/>
    </sheetView>
  </sheetViews>
  <sheetFormatPr defaultRowHeight="15" x14ac:dyDescent="0.25"/>
  <cols>
    <col min="22" max="22" width="15.140625" customWidth="1"/>
  </cols>
  <sheetData>
    <row r="10" spans="18:22" x14ac:dyDescent="0.25">
      <c r="R10">
        <v>26.43</v>
      </c>
    </row>
    <row r="11" spans="18:22" x14ac:dyDescent="0.25">
      <c r="R11">
        <v>2.52</v>
      </c>
    </row>
    <row r="12" spans="18:22" x14ac:dyDescent="0.25">
      <c r="R12">
        <v>0.73</v>
      </c>
    </row>
    <row r="13" spans="18:22" x14ac:dyDescent="0.25">
      <c r="R13">
        <v>3.15</v>
      </c>
    </row>
    <row r="14" spans="18:22" x14ac:dyDescent="0.25">
      <c r="R14">
        <v>2</v>
      </c>
    </row>
    <row r="15" spans="18:22" x14ac:dyDescent="0.25">
      <c r="R15">
        <f>SUM(R10:R14)</f>
        <v>34.83</v>
      </c>
      <c r="S15">
        <f>R15*10.764</f>
        <v>374.91011999999995</v>
      </c>
      <c r="V15">
        <v>2250000</v>
      </c>
    </row>
    <row r="16" spans="18:22" x14ac:dyDescent="0.25">
      <c r="V16">
        <v>46000</v>
      </c>
    </row>
    <row r="17" spans="22:22" x14ac:dyDescent="0.25">
      <c r="V17">
        <v>22500</v>
      </c>
    </row>
    <row r="18" spans="22:22" x14ac:dyDescent="0.25">
      <c r="V18">
        <f>SUM(V15:V17)</f>
        <v>2318500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2024-09-14T07:25:25Z</dcterms:modified>
</cp:coreProperties>
</file>