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and &amp; Building Folder\Unity Realty &amp; Developers\Unity Realty &amp; Developers\"/>
    </mc:Choice>
  </mc:AlternateContent>
  <xr:revisionPtr revIDLastSave="0" documentId="13_ncr:1_{D16A9CC6-8A12-4626-9D2E-A0E97653E8DD}" xr6:coauthVersionLast="47" xr6:coauthVersionMax="47" xr10:uidLastSave="{00000000-0000-0000-0000-000000000000}"/>
  <bookViews>
    <workbookView xWindow="1560" yWindow="735" windowWidth="14025" windowHeight="15465" xr2:uid="{0A3A79E0-DB7C-4A8B-9997-ADB58F2B7977}"/>
  </bookViews>
  <sheets>
    <sheet name="Calculation 12.0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G37" i="1"/>
  <c r="B31" i="1"/>
  <c r="F30" i="1"/>
  <c r="H30" i="1" s="1"/>
  <c r="H29" i="1"/>
  <c r="F29" i="1"/>
  <c r="F28" i="1"/>
  <c r="H28" i="1" s="1"/>
  <c r="H27" i="1"/>
  <c r="F27" i="1"/>
  <c r="F26" i="1"/>
  <c r="H26" i="1" s="1"/>
  <c r="H25" i="1"/>
  <c r="F25" i="1"/>
  <c r="F24" i="1"/>
  <c r="H24" i="1" s="1"/>
  <c r="H23" i="1"/>
  <c r="F23" i="1"/>
  <c r="F22" i="1"/>
  <c r="H22" i="1" s="1"/>
  <c r="T21" i="1"/>
  <c r="T22" i="1" s="1"/>
  <c r="F21" i="1"/>
  <c r="H21" i="1" s="1"/>
  <c r="H20" i="1"/>
  <c r="F20" i="1"/>
  <c r="F19" i="1"/>
  <c r="H19" i="1" s="1"/>
  <c r="H18" i="1"/>
  <c r="F18" i="1"/>
  <c r="F17" i="1"/>
  <c r="H17" i="1" s="1"/>
  <c r="P16" i="1"/>
  <c r="F16" i="1"/>
  <c r="H16" i="1" s="1"/>
  <c r="R15" i="1"/>
  <c r="F15" i="1"/>
  <c r="H15" i="1" s="1"/>
  <c r="R14" i="1"/>
  <c r="H14" i="1"/>
  <c r="F14" i="1"/>
  <c r="R13" i="1"/>
  <c r="F13" i="1"/>
  <c r="H13" i="1" s="1"/>
  <c r="R12" i="1"/>
  <c r="F12" i="1"/>
  <c r="H12" i="1" s="1"/>
  <c r="R11" i="1"/>
  <c r="F11" i="1"/>
  <c r="H11" i="1" s="1"/>
  <c r="R10" i="1"/>
  <c r="H10" i="1"/>
  <c r="F10" i="1"/>
  <c r="R9" i="1"/>
  <c r="F9" i="1"/>
  <c r="H9" i="1" s="1"/>
  <c r="R8" i="1"/>
  <c r="F8" i="1"/>
  <c r="H8" i="1" s="1"/>
  <c r="R7" i="1"/>
  <c r="F7" i="1"/>
  <c r="H7" i="1" s="1"/>
  <c r="R6" i="1"/>
  <c r="H6" i="1"/>
  <c r="F6" i="1"/>
  <c r="R5" i="1"/>
  <c r="F5" i="1"/>
  <c r="H5" i="1" s="1"/>
  <c r="R4" i="1"/>
  <c r="F4" i="1"/>
  <c r="H4" i="1" s="1"/>
  <c r="R3" i="1"/>
  <c r="R16" i="1" s="1"/>
  <c r="F3" i="1"/>
  <c r="H3" i="1" s="1"/>
  <c r="R2" i="1"/>
  <c r="H2" i="1"/>
  <c r="F2" i="1"/>
  <c r="H31" i="1" l="1"/>
  <c r="F31" i="1"/>
  <c r="F38" i="1" s="1"/>
  <c r="H33" i="1" l="1"/>
  <c r="H38" i="1"/>
  <c r="H32" i="1"/>
</calcChain>
</file>

<file path=xl/sharedStrings.xml><?xml version="1.0" encoding="utf-8"?>
<sst xmlns="http://schemas.openxmlformats.org/spreadsheetml/2006/main" count="211" uniqueCount="147">
  <si>
    <t>Survey No.</t>
  </si>
  <si>
    <t>Area in Gunthas</t>
  </si>
  <si>
    <t>longitude Lattitude</t>
  </si>
  <si>
    <t>Area in Acres</t>
  </si>
  <si>
    <t>Rate per Acre</t>
  </si>
  <si>
    <t>Value</t>
  </si>
  <si>
    <t xml:space="preserve">North </t>
  </si>
  <si>
    <t>South</t>
  </si>
  <si>
    <t>East</t>
  </si>
  <si>
    <t>West</t>
  </si>
  <si>
    <t>Agreement Date</t>
  </si>
  <si>
    <t xml:space="preserve">Sy. No. </t>
  </si>
  <si>
    <t>Acres</t>
  </si>
  <si>
    <t>Amount</t>
  </si>
  <si>
    <t>152/4</t>
  </si>
  <si>
    <t>13°03'31.0"N 77°34'14.0"E</t>
  </si>
  <si>
    <t>Land of Rajukaluve &amp; land belonging to Mr. Narasappa bearing Sy. No. 159</t>
  </si>
  <si>
    <t>Land belonging to Co. Mr. Patel bearing Sy. No. 152/1</t>
  </si>
  <si>
    <t>Land of Rajukaluve &amp; land belonging to Mr. Anjinappa's bearing Sy. No. 151/1</t>
  </si>
  <si>
    <t>Land belonging to Mr. Patel Range Gowda bearing Sy. No. 152/3</t>
  </si>
  <si>
    <t>153/1</t>
  </si>
  <si>
    <t>13°03'31.6"N 77°34'13.0"E</t>
  </si>
  <si>
    <t>Land belonging to Sri. Dyavappa</t>
  </si>
  <si>
    <t>Remaining portion of Sy. No. 153/1 belonging to Mr. Veerabhadrachari</t>
  </si>
  <si>
    <t>Land belonging to Mr. Mariappa</t>
  </si>
  <si>
    <t>Land belonging to Mr. Krishnamurthy</t>
  </si>
  <si>
    <t>153/1 &amp; 154/3</t>
  </si>
  <si>
    <t>Remaining portion of Survey No. 153/1</t>
  </si>
  <si>
    <t>Land bearing Sy. No. 116/2 and 3</t>
  </si>
  <si>
    <t>Land bearing Sy. No. 153/2</t>
  </si>
  <si>
    <t>Land bearing Sy. No. 154/7</t>
  </si>
  <si>
    <t>156/1 &amp; 156/2</t>
  </si>
  <si>
    <t>154/3</t>
  </si>
  <si>
    <t>13°03'32.3"N 77°34'12.1"E</t>
  </si>
  <si>
    <t>Land belonging to Narayanappa</t>
  </si>
  <si>
    <t>Land belonging to Mr. Kembairappa</t>
  </si>
  <si>
    <t>Land belonging to Mr. Kenchappa</t>
  </si>
  <si>
    <t>Land belonging to Mr. K.C. Kempaiah</t>
  </si>
  <si>
    <t>157/3, 157/4, 157/1</t>
  </si>
  <si>
    <t>Remaining portion of Survey No. 154/3</t>
  </si>
  <si>
    <t>Land belonging to Mr. Rajukalave</t>
  </si>
  <si>
    <t>Land belonging to Mr. Bidarula Narayanappa</t>
  </si>
  <si>
    <t>Land belonging to Mr. T. Narayanappa</t>
  </si>
  <si>
    <t>168/10</t>
  </si>
  <si>
    <t>156/2</t>
  </si>
  <si>
    <t>13°03'35.0"N 77°34'09.6"E</t>
  </si>
  <si>
    <t>Land bearing Sy. No. 158/1</t>
  </si>
  <si>
    <t>Land bearing Sy. No. 116</t>
  </si>
  <si>
    <t>Land bearing Sy. No. 155/2</t>
  </si>
  <si>
    <t>Land bearing Sy. No. 156/1</t>
  </si>
  <si>
    <t>168/16</t>
  </si>
  <si>
    <t>157/4</t>
  </si>
  <si>
    <t>13°03'36.2"N 77°34'08.4"E</t>
  </si>
  <si>
    <t>Land belonging to Mr. Rajukalve</t>
  </si>
  <si>
    <t>Land belonging to Mr. Byanna</t>
  </si>
  <si>
    <t>Land belonging to Mr. Doddaiah</t>
  </si>
  <si>
    <t>168/18A</t>
  </si>
  <si>
    <t>168/1</t>
  </si>
  <si>
    <t>13°03'39.7"N 77°34'05.1"E</t>
  </si>
  <si>
    <t>Remaining portion of Land bearing Sy. No. 168/1 to Mr. B. Ramchandra</t>
  </si>
  <si>
    <t>Remaining portion of Land bearing Sy. No. 168/1 to Mr. B. Srinivasa Gowda</t>
  </si>
  <si>
    <t>Land bearing Sy. No. 168/9</t>
  </si>
  <si>
    <t>Land bearing Sy. No. 168/2</t>
  </si>
  <si>
    <t>168/1 &amp; 168/2</t>
  </si>
  <si>
    <t>Rajakaluve and Sy. No. 178</t>
  </si>
  <si>
    <t>Land belonging to Mr. B. Ramchandra ppa Sy. No. 168/1</t>
  </si>
  <si>
    <t>Private property bearing Sy. No. 168/9</t>
  </si>
  <si>
    <t>Private property bearing Sy. No. 168/2</t>
  </si>
  <si>
    <t>168/9 &amp; 169/18B</t>
  </si>
  <si>
    <t>Remaining portion of Land bearing Sy. No. 168/1 belonging to Mr. B. Ramchandra ppa</t>
  </si>
  <si>
    <t>Remaining portion of Land bearing Sy. No. 168/1 to Mr. Range Gowda</t>
  </si>
  <si>
    <t>169/1</t>
  </si>
  <si>
    <t>Remaining portion of Land bearing Sy. No. 168/1 belonging to Mr. B. Range Gowda</t>
  </si>
  <si>
    <t>Remaining portion of Land bearing Sy. No. 168/1 belonging to Mr. B. Ramakrishna</t>
  </si>
  <si>
    <t>169/3</t>
  </si>
  <si>
    <t>168/13</t>
  </si>
  <si>
    <t>13°03'33.9"N 77°34'05.8"E</t>
  </si>
  <si>
    <t>Land belonging to Mr. Pillapp</t>
  </si>
  <si>
    <t>Land belonging to Mr. Kodihalla</t>
  </si>
  <si>
    <t>169/4</t>
  </si>
  <si>
    <t>13°03'39.6"N 77°34'08.2"E</t>
  </si>
  <si>
    <t>Land bearing Sy. No. 168/17</t>
  </si>
  <si>
    <t>Land bearing Sy. No. 168/15</t>
  </si>
  <si>
    <t>Remaining portion of Land bearing Sy. No. 168/16 belonging to Mr. Gopalappa</t>
  </si>
  <si>
    <t>Land bearing Sy. No. 167</t>
  </si>
  <si>
    <t>176/1 &amp; 176/2</t>
  </si>
  <si>
    <t>Land bearing Sy. No. 168/17 belonging to Mr. R. Srinivasaiah</t>
  </si>
  <si>
    <t>Land bearing Sy. No. 168/15 belonging to Mr. Sonne Gowda</t>
  </si>
  <si>
    <t>Land bearing Sy. No. 158 belonging to Mr. R. Shrinivasaiah</t>
  </si>
  <si>
    <t>Remaining portion of Land bearing Sy. No. 168/16 belonging to Mr. A. Aswathappa</t>
  </si>
  <si>
    <t>13°03'39.6"N 77°34'06.5"E</t>
  </si>
  <si>
    <t>Land belonging to Mr. Govinda Gowda</t>
  </si>
  <si>
    <t>Land belonging to Mr. T.G. Lokkesha</t>
  </si>
  <si>
    <t>Land belonging to Mr. Kallappa, Mr. Byre Gowda</t>
  </si>
  <si>
    <t>Land belonging to Mr. K. Rame Gowda</t>
  </si>
  <si>
    <t>Total</t>
  </si>
  <si>
    <t xml:space="preserve">Remaining portionof the same Sy. No.  belonging to Mr. T.G. Jagadish </t>
  </si>
  <si>
    <t>Land belonging to Mr. Raja Kaluve</t>
  </si>
  <si>
    <t>Land belonging to Mr. Narayana Gowda</t>
  </si>
  <si>
    <t>Land belonging to Mr. Jagadish</t>
  </si>
  <si>
    <t>168/2</t>
  </si>
  <si>
    <t>13°03'40.4"N 77°34'04.5"E</t>
  </si>
  <si>
    <t>Land bearing Sy. No. 168/1 and 168/2 belonging to Mr. Ramachandra Land</t>
  </si>
  <si>
    <t>Land bearing Sy. No. 168/1 and 168/2 belonging to Mr. B. Ramachandra Land</t>
  </si>
  <si>
    <t xml:space="preserve">Particulars </t>
  </si>
  <si>
    <r>
      <t xml:space="preserve">Rate in </t>
    </r>
    <r>
      <rPr>
        <b/>
        <sz val="11.5"/>
        <color theme="1"/>
        <rFont val="Rupee Foradian"/>
        <family val="2"/>
      </rPr>
      <t>`</t>
    </r>
  </si>
  <si>
    <r>
      <t xml:space="preserve">Value in </t>
    </r>
    <r>
      <rPr>
        <b/>
        <sz val="11.5"/>
        <color theme="1"/>
        <rFont val="Rupee Foradian"/>
        <family val="2"/>
      </rPr>
      <t>`</t>
    </r>
  </si>
  <si>
    <t>Property belonging to Mr. B. Srinivasagowda Sy. No. 168/1 and remaining portion of Sy. No. 168/2</t>
  </si>
  <si>
    <t>Property belonging to Mr. B. Ramchandra ppa Sy. No. 168/1 and 168/2</t>
  </si>
  <si>
    <t>Private property bearing Sy. No. 168/3</t>
  </si>
  <si>
    <t xml:space="preserve">Land </t>
  </si>
  <si>
    <t>Land bearing Sy. No. 168/1 and 168/2 belonging to Mr. B. Ramakrishna</t>
  </si>
  <si>
    <t>Land bearing Sy. No. 168/1 and 168/2 belonging to Mr. B. Range Gowda</t>
  </si>
  <si>
    <t>Land bearing Sy. No. 168/3</t>
  </si>
  <si>
    <t>Land bearing Sy. No. 168/8</t>
  </si>
  <si>
    <t xml:space="preserve">168/9 </t>
  </si>
  <si>
    <t>13°03'33.5"N 77°34'03.0"E</t>
  </si>
  <si>
    <t>Land belonging to Rajukalave</t>
  </si>
  <si>
    <t>Rajukalave and remaining portion of Sy. No. 168/9</t>
  </si>
  <si>
    <t>Land bearing Sy. No. 168/18A and land belonging to Mr. Govinde Gowda</t>
  </si>
  <si>
    <t>Land bearing Sy. No. 168/1 and land belonging to Mr. Byre Gowda</t>
  </si>
  <si>
    <t>168/18B</t>
  </si>
  <si>
    <t>13°03'39.5"N 77°34'07.2"E</t>
  </si>
  <si>
    <t>13°03'44.0"N 77°34'02.4"E</t>
  </si>
  <si>
    <t>Land belonging to Venkataramaiah</t>
  </si>
  <si>
    <t>Land belonging to Jayaramappa</t>
  </si>
  <si>
    <t>Land belonging to mr. Shivanna</t>
  </si>
  <si>
    <t>Kodihalla</t>
  </si>
  <si>
    <t>13°03'43.2"N 77°34'03.4"E</t>
  </si>
  <si>
    <t>Land bearing Sy. No. 176/2, 176/3</t>
  </si>
  <si>
    <t>Remaining portion of Land bearing Sy. No. 169/3</t>
  </si>
  <si>
    <t>Land bearing Sy. No. 169/4</t>
  </si>
  <si>
    <t>Land bearing Sy. No. 169/1</t>
  </si>
  <si>
    <t>13°03'42.6"N 77°34'04.7"E</t>
  </si>
  <si>
    <t>Land belonging to Byataranarayanapura Narayanappa</t>
  </si>
  <si>
    <t>Land bearing Sy. No. 169/4 belonging to Mr. Krishnamurthy</t>
  </si>
  <si>
    <t>Land belonging to Mr. Krishnappa</t>
  </si>
  <si>
    <t>Land belonging to Mr. Seetharamaiah</t>
  </si>
  <si>
    <t>13°03'43.5"N 77°33'57.8"E</t>
  </si>
  <si>
    <t>Remaining portion of Land bearing Sy. No. 174</t>
  </si>
  <si>
    <t>Land bearing Sy. No. 175 tank</t>
  </si>
  <si>
    <t>Land bearing Sy. Nos. 171 &amp; 173</t>
  </si>
  <si>
    <t>176/1</t>
  </si>
  <si>
    <t>13°03'45.7"N 77°34'03.0"E</t>
  </si>
  <si>
    <t>Land belonging to Mr. Jayaramappa</t>
  </si>
  <si>
    <t>Land belonging to Mr. Srinivasa</t>
  </si>
  <si>
    <t>Gunths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</si>
</sst>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.5"/>
      <color theme="1"/>
      <name val="Arial Narrow"/>
      <family val="2"/>
    </font>
    <font>
      <b/>
      <sz val="11.5"/>
      <color theme="1"/>
      <name val="Rupee Foradian"/>
      <family val="2"/>
    </font>
    <font>
      <sz val="11.5"/>
      <color theme="1"/>
      <name val="Arial Narrow"/>
      <family val="2"/>
    </font>
    <font>
      <sz val="11"/>
      <color rgb="FFFF0000"/>
      <name val="Arial Narrow"/>
      <family val="2"/>
    </font>
    <font>
      <b/>
      <sz val="11.5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1" xfId="0" applyFont="1" applyBorder="1"/>
    <xf numFmtId="2" fontId="0" fillId="0" borderId="1" xfId="0" applyNumberFormat="1" applyBorder="1"/>
    <xf numFmtId="0" fontId="2" fillId="0" borderId="0" xfId="0" applyFont="1"/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3" fontId="1" fillId="0" borderId="1" xfId="0" applyNumberFormat="1" applyFont="1" applyBorder="1"/>
    <xf numFmtId="0" fontId="0" fillId="0" borderId="0" xfId="0" applyAlignment="1">
      <alignment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/>
    <xf numFmtId="0" fontId="1" fillId="0" borderId="7" xfId="0" applyFont="1" applyBorder="1"/>
    <xf numFmtId="0" fontId="0" fillId="0" borderId="7" xfId="0" applyBorder="1"/>
    <xf numFmtId="164" fontId="1" fillId="0" borderId="7" xfId="0" applyNumberFormat="1" applyFont="1" applyBorder="1"/>
    <xf numFmtId="3" fontId="1" fillId="0" borderId="7" xfId="0" applyNumberFormat="1" applyFont="1" applyBorder="1"/>
    <xf numFmtId="3" fontId="0" fillId="0" borderId="8" xfId="0" applyNumberFormat="1" applyBorder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24882-01A4-439D-A751-A42D2AB207AA}">
  <dimension ref="A1:T40"/>
  <sheetViews>
    <sheetView tabSelected="1" topLeftCell="A4" zoomScaleNormal="100" workbookViewId="0">
      <selection activeCell="I21" sqref="I21"/>
    </sheetView>
  </sheetViews>
  <sheetFormatPr defaultRowHeight="15" x14ac:dyDescent="0.25"/>
  <cols>
    <col min="1" max="1" width="14.85546875" style="37" bestFit="1" customWidth="1"/>
    <col min="2" max="2" width="14" customWidth="1"/>
    <col min="3" max="3" width="13.28515625" hidden="1" customWidth="1"/>
    <col min="4" max="4" width="22.5703125" hidden="1" customWidth="1"/>
    <col min="5" max="5" width="9.140625" hidden="1" customWidth="1"/>
    <col min="6" max="6" width="14.140625" customWidth="1"/>
    <col min="7" max="7" width="12.85546875" customWidth="1"/>
    <col min="8" max="8" width="15" customWidth="1"/>
    <col min="9" max="9" width="40.140625" customWidth="1"/>
    <col min="10" max="10" width="26" customWidth="1"/>
    <col min="11" max="11" width="27.140625" customWidth="1"/>
    <col min="12" max="13" width="41.85546875" style="18" customWidth="1"/>
    <col min="15" max="15" width="17.85546875" bestFit="1" customWidth="1"/>
    <col min="17" max="17" width="12.85546875" bestFit="1" customWidth="1"/>
    <col min="18" max="18" width="11.7109375" bestFit="1" customWidth="1"/>
    <col min="19" max="19" width="12.85546875" bestFit="1" customWidth="1"/>
    <col min="20" max="20" width="13.85546875" bestFit="1" customWidth="1"/>
  </cols>
  <sheetData>
    <row r="1" spans="1:20" x14ac:dyDescent="0.25">
      <c r="A1" s="1" t="s">
        <v>0</v>
      </c>
      <c r="B1" s="1" t="s">
        <v>1</v>
      </c>
      <c r="C1" s="2"/>
      <c r="D1" s="3" t="s">
        <v>2</v>
      </c>
      <c r="E1" s="3"/>
      <c r="F1" s="1" t="s">
        <v>3</v>
      </c>
      <c r="G1" s="1" t="s">
        <v>4</v>
      </c>
      <c r="H1" s="1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5" t="s">
        <v>10</v>
      </c>
      <c r="N1" s="6"/>
      <c r="O1" s="7" t="s">
        <v>11</v>
      </c>
      <c r="P1" s="7" t="s">
        <v>12</v>
      </c>
      <c r="Q1" s="7" t="s">
        <v>4</v>
      </c>
      <c r="R1" s="7" t="s">
        <v>13</v>
      </c>
      <c r="S1" s="7" t="s">
        <v>4</v>
      </c>
      <c r="T1" s="7" t="s">
        <v>13</v>
      </c>
    </row>
    <row r="2" spans="1:20" ht="45.75" x14ac:dyDescent="0.3">
      <c r="A2" s="3" t="s">
        <v>14</v>
      </c>
      <c r="B2" s="8">
        <v>16</v>
      </c>
      <c r="C2" s="2">
        <v>1</v>
      </c>
      <c r="D2" s="9" t="s">
        <v>15</v>
      </c>
      <c r="E2" s="2">
        <v>2.5000000000000001E-2</v>
      </c>
      <c r="F2" s="10">
        <f>B2*E2</f>
        <v>0.4</v>
      </c>
      <c r="G2" s="11">
        <v>75000000</v>
      </c>
      <c r="H2" s="11">
        <f>F2*G2</f>
        <v>30000000</v>
      </c>
      <c r="I2" s="12" t="s">
        <v>16</v>
      </c>
      <c r="J2" s="12" t="s">
        <v>17</v>
      </c>
      <c r="K2" s="12" t="s">
        <v>18</v>
      </c>
      <c r="L2" s="12" t="s">
        <v>19</v>
      </c>
      <c r="M2" s="13"/>
      <c r="N2" s="14">
        <v>1</v>
      </c>
      <c r="O2" s="15" t="s">
        <v>14</v>
      </c>
      <c r="P2" s="10">
        <v>0.4</v>
      </c>
      <c r="Q2" s="11">
        <v>60000000</v>
      </c>
      <c r="R2" s="11">
        <f>P2*Q2</f>
        <v>24000000</v>
      </c>
      <c r="S2" s="11">
        <v>63000000</v>
      </c>
      <c r="T2" s="11">
        <v>25200000</v>
      </c>
    </row>
    <row r="3" spans="1:20" ht="16.5" x14ac:dyDescent="0.3">
      <c r="A3" s="3" t="s">
        <v>20</v>
      </c>
      <c r="B3" s="8">
        <v>20.079999999999998</v>
      </c>
      <c r="C3" s="2">
        <v>1</v>
      </c>
      <c r="D3" s="9" t="s">
        <v>21</v>
      </c>
      <c r="E3" s="2">
        <v>2.5000000000000001E-2</v>
      </c>
      <c r="F3" s="10">
        <f t="shared" ref="F3:F30" si="0">B3*E3</f>
        <v>0.502</v>
      </c>
      <c r="G3" s="11">
        <v>59000000</v>
      </c>
      <c r="H3" s="11">
        <f t="shared" ref="H3:H30" si="1">F3*G3</f>
        <v>29618000</v>
      </c>
      <c r="I3" s="2" t="s">
        <v>22</v>
      </c>
      <c r="J3" s="2" t="s">
        <v>23</v>
      </c>
      <c r="K3" s="2" t="s">
        <v>24</v>
      </c>
      <c r="L3" s="12" t="s">
        <v>25</v>
      </c>
      <c r="M3" s="13"/>
      <c r="N3" s="14">
        <v>2</v>
      </c>
      <c r="O3" s="15" t="s">
        <v>26</v>
      </c>
      <c r="P3" s="10">
        <v>1.554</v>
      </c>
      <c r="Q3" s="11">
        <v>50000000</v>
      </c>
      <c r="R3" s="11">
        <f t="shared" ref="R3:R15" si="2">P3*Q3</f>
        <v>77700000</v>
      </c>
      <c r="S3" s="11">
        <v>52500000</v>
      </c>
      <c r="T3" s="11">
        <v>81585000</v>
      </c>
    </row>
    <row r="4" spans="1:20" ht="16.5" x14ac:dyDescent="0.3">
      <c r="A4" s="3" t="s">
        <v>20</v>
      </c>
      <c r="B4" s="8">
        <v>20.079999999999998</v>
      </c>
      <c r="C4" s="2">
        <v>1</v>
      </c>
      <c r="D4" s="9" t="s">
        <v>21</v>
      </c>
      <c r="E4" s="2">
        <v>2.5000000000000001E-2</v>
      </c>
      <c r="F4" s="10">
        <f t="shared" si="0"/>
        <v>0.502</v>
      </c>
      <c r="G4" s="11">
        <v>59000000</v>
      </c>
      <c r="H4" s="11">
        <f t="shared" si="1"/>
        <v>29618000</v>
      </c>
      <c r="I4" s="2" t="s">
        <v>27</v>
      </c>
      <c r="J4" s="2" t="s">
        <v>28</v>
      </c>
      <c r="K4" s="2" t="s">
        <v>29</v>
      </c>
      <c r="L4" s="12" t="s">
        <v>30</v>
      </c>
      <c r="M4" s="13"/>
      <c r="N4" s="14">
        <v>3</v>
      </c>
      <c r="O4" s="15" t="s">
        <v>31</v>
      </c>
      <c r="P4" s="10">
        <v>1.65</v>
      </c>
      <c r="Q4" s="11">
        <v>60000000</v>
      </c>
      <c r="R4" s="11">
        <f t="shared" si="2"/>
        <v>99000000</v>
      </c>
      <c r="S4" s="11">
        <v>63000000</v>
      </c>
      <c r="T4" s="11">
        <v>103950000</v>
      </c>
    </row>
    <row r="5" spans="1:20" ht="16.5" x14ac:dyDescent="0.3">
      <c r="A5" s="3" t="s">
        <v>32</v>
      </c>
      <c r="B5" s="8">
        <v>11</v>
      </c>
      <c r="C5" s="2">
        <v>1</v>
      </c>
      <c r="D5" s="9" t="s">
        <v>33</v>
      </c>
      <c r="E5" s="2">
        <v>2.5000000000000001E-2</v>
      </c>
      <c r="F5" s="10">
        <f t="shared" si="0"/>
        <v>0.27500000000000002</v>
      </c>
      <c r="G5" s="11">
        <v>59000000</v>
      </c>
      <c r="H5" s="11">
        <f t="shared" si="1"/>
        <v>16225000.000000002</v>
      </c>
      <c r="I5" s="2" t="s">
        <v>34</v>
      </c>
      <c r="J5" s="2" t="s">
        <v>35</v>
      </c>
      <c r="K5" s="2" t="s">
        <v>36</v>
      </c>
      <c r="L5" s="12" t="s">
        <v>37</v>
      </c>
      <c r="M5" s="13"/>
      <c r="N5" s="14">
        <v>4</v>
      </c>
      <c r="O5" s="15" t="s">
        <v>38</v>
      </c>
      <c r="P5" s="10">
        <v>1.5249999999999999</v>
      </c>
      <c r="Q5" s="11">
        <v>50000000</v>
      </c>
      <c r="R5" s="11">
        <f t="shared" si="2"/>
        <v>76250000</v>
      </c>
      <c r="S5" s="11">
        <v>52500000</v>
      </c>
      <c r="T5" s="11">
        <v>80062500</v>
      </c>
    </row>
    <row r="6" spans="1:20" ht="16.5" x14ac:dyDescent="0.3">
      <c r="A6" s="3" t="s">
        <v>32</v>
      </c>
      <c r="B6" s="8">
        <v>11</v>
      </c>
      <c r="C6" s="2">
        <v>1</v>
      </c>
      <c r="D6" s="9" t="s">
        <v>33</v>
      </c>
      <c r="E6" s="2">
        <v>2.5000000000000001E-2</v>
      </c>
      <c r="F6" s="10">
        <f t="shared" si="0"/>
        <v>0.27500000000000002</v>
      </c>
      <c r="G6" s="11">
        <v>59000000</v>
      </c>
      <c r="H6" s="11">
        <f t="shared" si="1"/>
        <v>16225000.000000002</v>
      </c>
      <c r="I6" s="2" t="s">
        <v>39</v>
      </c>
      <c r="J6" s="2" t="s">
        <v>40</v>
      </c>
      <c r="K6" s="2" t="s">
        <v>41</v>
      </c>
      <c r="L6" s="12" t="s">
        <v>42</v>
      </c>
      <c r="M6" s="13"/>
      <c r="N6" s="14">
        <v>5</v>
      </c>
      <c r="O6" s="15" t="s">
        <v>43</v>
      </c>
      <c r="P6" s="10">
        <v>0.85</v>
      </c>
      <c r="Q6" s="11">
        <v>75000000</v>
      </c>
      <c r="R6" s="11">
        <f t="shared" si="2"/>
        <v>63750000</v>
      </c>
      <c r="S6" s="11">
        <v>78750000</v>
      </c>
      <c r="T6" s="11">
        <v>66937500</v>
      </c>
    </row>
    <row r="7" spans="1:20" ht="16.5" x14ac:dyDescent="0.3">
      <c r="A7" s="3" t="s">
        <v>44</v>
      </c>
      <c r="B7" s="8">
        <v>15</v>
      </c>
      <c r="C7" s="2">
        <v>1</v>
      </c>
      <c r="D7" s="9" t="s">
        <v>45</v>
      </c>
      <c r="E7" s="2">
        <v>2.5000000000000001E-2</v>
      </c>
      <c r="F7" s="10">
        <f t="shared" si="0"/>
        <v>0.375</v>
      </c>
      <c r="G7" s="11">
        <v>75000000</v>
      </c>
      <c r="H7" s="11">
        <f t="shared" si="1"/>
        <v>28125000</v>
      </c>
      <c r="I7" s="2" t="s">
        <v>46</v>
      </c>
      <c r="J7" s="2" t="s">
        <v>47</v>
      </c>
      <c r="K7" s="2" t="s">
        <v>48</v>
      </c>
      <c r="L7" s="12" t="s">
        <v>49</v>
      </c>
      <c r="M7" s="13"/>
      <c r="N7" s="14">
        <v>7</v>
      </c>
      <c r="O7" s="15" t="s">
        <v>50</v>
      </c>
      <c r="P7" s="10">
        <v>0.30399999999999999</v>
      </c>
      <c r="Q7" s="11">
        <v>70000000</v>
      </c>
      <c r="R7" s="11">
        <f t="shared" si="2"/>
        <v>21280000</v>
      </c>
      <c r="S7" s="11">
        <v>73500000</v>
      </c>
      <c r="T7" s="11">
        <v>22344000</v>
      </c>
    </row>
    <row r="8" spans="1:20" ht="16.5" x14ac:dyDescent="0.3">
      <c r="A8" s="3" t="s">
        <v>51</v>
      </c>
      <c r="B8" s="8">
        <v>13</v>
      </c>
      <c r="C8" s="2">
        <v>1</v>
      </c>
      <c r="D8" s="9" t="s">
        <v>52</v>
      </c>
      <c r="E8" s="2">
        <v>2.5000000000000001E-2</v>
      </c>
      <c r="F8" s="10">
        <f t="shared" si="0"/>
        <v>0.32500000000000001</v>
      </c>
      <c r="G8" s="11">
        <v>59000000</v>
      </c>
      <c r="H8" s="11">
        <f t="shared" si="1"/>
        <v>19175000</v>
      </c>
      <c r="I8" s="2" t="s">
        <v>53</v>
      </c>
      <c r="J8" s="2" t="s">
        <v>53</v>
      </c>
      <c r="K8" s="2" t="s">
        <v>54</v>
      </c>
      <c r="L8" s="12" t="s">
        <v>55</v>
      </c>
      <c r="M8" s="13"/>
      <c r="N8" s="14">
        <v>8</v>
      </c>
      <c r="O8" s="15" t="s">
        <v>56</v>
      </c>
      <c r="P8" s="10">
        <v>0.97499999999999998</v>
      </c>
      <c r="Q8" s="11">
        <v>70000000</v>
      </c>
      <c r="R8" s="11">
        <f t="shared" si="2"/>
        <v>68250000</v>
      </c>
      <c r="S8" s="11">
        <v>73500000</v>
      </c>
      <c r="T8" s="11">
        <v>71662500</v>
      </c>
    </row>
    <row r="9" spans="1:20" ht="16.5" x14ac:dyDescent="0.3">
      <c r="A9" s="3" t="s">
        <v>57</v>
      </c>
      <c r="B9" s="8">
        <v>4</v>
      </c>
      <c r="C9" s="2">
        <v>1</v>
      </c>
      <c r="D9" s="9" t="s">
        <v>58</v>
      </c>
      <c r="E9" s="2">
        <v>2.5000000000000001E-2</v>
      </c>
      <c r="F9" s="10">
        <f t="shared" si="0"/>
        <v>0.1</v>
      </c>
      <c r="G9" s="11">
        <v>87500000</v>
      </c>
      <c r="H9" s="11">
        <f t="shared" si="1"/>
        <v>8750000</v>
      </c>
      <c r="I9" s="2" t="s">
        <v>59</v>
      </c>
      <c r="J9" s="2" t="s">
        <v>60</v>
      </c>
      <c r="K9" s="2" t="s">
        <v>61</v>
      </c>
      <c r="L9" s="12" t="s">
        <v>62</v>
      </c>
      <c r="M9" s="13"/>
      <c r="N9" s="14">
        <v>9</v>
      </c>
      <c r="O9" s="15" t="s">
        <v>63</v>
      </c>
      <c r="P9" s="10">
        <v>1.012</v>
      </c>
      <c r="Q9" s="11">
        <v>75000000</v>
      </c>
      <c r="R9" s="11">
        <f t="shared" si="2"/>
        <v>75900000</v>
      </c>
      <c r="S9" s="11">
        <v>78750000</v>
      </c>
      <c r="T9" s="11">
        <v>79695000</v>
      </c>
    </row>
    <row r="10" spans="1:20" ht="16.5" x14ac:dyDescent="0.3">
      <c r="A10" s="3" t="s">
        <v>57</v>
      </c>
      <c r="B10" s="8">
        <v>4</v>
      </c>
      <c r="C10" s="2">
        <v>1</v>
      </c>
      <c r="D10" s="9" t="s">
        <v>58</v>
      </c>
      <c r="E10" s="2">
        <v>2.5000000000000001E-2</v>
      </c>
      <c r="F10" s="10">
        <f t="shared" si="0"/>
        <v>0.1</v>
      </c>
      <c r="G10" s="11">
        <v>87500000</v>
      </c>
      <c r="H10" s="11">
        <f t="shared" si="1"/>
        <v>8750000</v>
      </c>
      <c r="I10" s="2" t="s">
        <v>64</v>
      </c>
      <c r="J10" s="2" t="s">
        <v>65</v>
      </c>
      <c r="K10" s="2" t="s">
        <v>66</v>
      </c>
      <c r="L10" s="12" t="s">
        <v>67</v>
      </c>
      <c r="M10" s="13"/>
      <c r="N10" s="14">
        <v>10</v>
      </c>
      <c r="O10" s="15" t="s">
        <v>68</v>
      </c>
      <c r="P10" s="10">
        <v>1.2250000000000001</v>
      </c>
      <c r="Q10" s="11">
        <v>75000000</v>
      </c>
      <c r="R10" s="11">
        <f t="shared" si="2"/>
        <v>91875000</v>
      </c>
      <c r="S10" s="11">
        <v>78750000</v>
      </c>
      <c r="T10" s="11">
        <v>96468750</v>
      </c>
    </row>
    <row r="11" spans="1:20" ht="16.5" x14ac:dyDescent="0.3">
      <c r="A11" s="3" t="s">
        <v>57</v>
      </c>
      <c r="B11" s="8">
        <v>4</v>
      </c>
      <c r="C11" s="2">
        <v>1</v>
      </c>
      <c r="D11" s="9" t="s">
        <v>58</v>
      </c>
      <c r="E11" s="2">
        <v>2.5000000000000001E-2</v>
      </c>
      <c r="F11" s="10">
        <f t="shared" si="0"/>
        <v>0.1</v>
      </c>
      <c r="G11" s="11">
        <v>87500000</v>
      </c>
      <c r="H11" s="11">
        <f t="shared" si="1"/>
        <v>8750000</v>
      </c>
      <c r="I11" s="2" t="s">
        <v>69</v>
      </c>
      <c r="J11" s="2" t="s">
        <v>70</v>
      </c>
      <c r="K11" s="2" t="s">
        <v>61</v>
      </c>
      <c r="L11" s="12" t="s">
        <v>62</v>
      </c>
      <c r="M11" s="13"/>
      <c r="N11" s="14">
        <v>11</v>
      </c>
      <c r="O11" s="15" t="s">
        <v>71</v>
      </c>
      <c r="P11" s="10">
        <v>0.2</v>
      </c>
      <c r="Q11" s="11">
        <v>50000000</v>
      </c>
      <c r="R11" s="11">
        <f t="shared" si="2"/>
        <v>10000000</v>
      </c>
      <c r="S11" s="11">
        <v>52500000</v>
      </c>
      <c r="T11" s="11">
        <v>10500000</v>
      </c>
    </row>
    <row r="12" spans="1:20" ht="16.5" x14ac:dyDescent="0.3">
      <c r="A12" s="3" t="s">
        <v>57</v>
      </c>
      <c r="B12" s="8">
        <v>4</v>
      </c>
      <c r="C12" s="2">
        <v>1</v>
      </c>
      <c r="D12" s="9" t="s">
        <v>58</v>
      </c>
      <c r="E12" s="2">
        <v>2.5000000000000001E-2</v>
      </c>
      <c r="F12" s="10">
        <f>B12*E12</f>
        <v>0.1</v>
      </c>
      <c r="G12" s="11">
        <v>87500000</v>
      </c>
      <c r="H12" s="11">
        <f t="shared" si="1"/>
        <v>8750000</v>
      </c>
      <c r="I12" s="2" t="s">
        <v>72</v>
      </c>
      <c r="J12" s="2" t="s">
        <v>73</v>
      </c>
      <c r="K12" s="2" t="s">
        <v>61</v>
      </c>
      <c r="L12" s="12" t="s">
        <v>62</v>
      </c>
      <c r="M12" s="13"/>
      <c r="N12" s="14">
        <v>12</v>
      </c>
      <c r="O12" s="15" t="s">
        <v>74</v>
      </c>
      <c r="P12" s="10">
        <v>1.2749999999999999</v>
      </c>
      <c r="Q12" s="11">
        <v>50000000</v>
      </c>
      <c r="R12" s="11">
        <f t="shared" si="2"/>
        <v>63749999.999999993</v>
      </c>
      <c r="S12" s="11">
        <v>52500000</v>
      </c>
      <c r="T12" s="11">
        <v>66937499.999999993</v>
      </c>
    </row>
    <row r="13" spans="1:20" ht="16.5" x14ac:dyDescent="0.3">
      <c r="A13" s="3" t="s">
        <v>75</v>
      </c>
      <c r="B13" s="8">
        <v>14</v>
      </c>
      <c r="C13" s="2">
        <v>1</v>
      </c>
      <c r="D13" s="9" t="s">
        <v>76</v>
      </c>
      <c r="E13" s="2">
        <v>2.5000000000000001E-2</v>
      </c>
      <c r="F13" s="10">
        <f t="shared" si="0"/>
        <v>0.35000000000000003</v>
      </c>
      <c r="G13" s="11">
        <v>85000000</v>
      </c>
      <c r="H13" s="11">
        <f t="shared" si="1"/>
        <v>29750000.000000004</v>
      </c>
      <c r="I13" s="2" t="s">
        <v>77</v>
      </c>
      <c r="J13" s="2" t="s">
        <v>40</v>
      </c>
      <c r="K13" s="2" t="s">
        <v>55</v>
      </c>
      <c r="L13" s="12" t="s">
        <v>78</v>
      </c>
      <c r="M13" s="13"/>
      <c r="N13" s="14">
        <v>13</v>
      </c>
      <c r="O13" s="15" t="s">
        <v>79</v>
      </c>
      <c r="P13" s="10">
        <v>0.25</v>
      </c>
      <c r="Q13" s="11">
        <v>50000000</v>
      </c>
      <c r="R13" s="11">
        <f t="shared" si="2"/>
        <v>12500000</v>
      </c>
      <c r="S13" s="11">
        <v>52500000</v>
      </c>
      <c r="T13" s="11">
        <v>13125000</v>
      </c>
    </row>
    <row r="14" spans="1:20" ht="16.5" x14ac:dyDescent="0.3">
      <c r="A14" s="3" t="s">
        <v>50</v>
      </c>
      <c r="B14" s="8">
        <v>6.8</v>
      </c>
      <c r="C14" s="16">
        <v>1</v>
      </c>
      <c r="D14" s="9" t="s">
        <v>80</v>
      </c>
      <c r="E14" s="2">
        <v>2.5000000000000001E-2</v>
      </c>
      <c r="F14" s="10">
        <f t="shared" si="0"/>
        <v>0.17</v>
      </c>
      <c r="G14" s="11">
        <v>85000000</v>
      </c>
      <c r="H14" s="11">
        <f t="shared" si="1"/>
        <v>14450000.000000002</v>
      </c>
      <c r="I14" s="2" t="s">
        <v>81</v>
      </c>
      <c r="J14" s="2" t="s">
        <v>82</v>
      </c>
      <c r="K14" s="2" t="s">
        <v>83</v>
      </c>
      <c r="L14" s="12" t="s">
        <v>84</v>
      </c>
      <c r="M14" s="13"/>
      <c r="N14" s="14">
        <v>14</v>
      </c>
      <c r="O14" s="15" t="s">
        <v>85</v>
      </c>
      <c r="P14" s="10">
        <v>0.32500000000000001</v>
      </c>
      <c r="Q14" s="11">
        <v>40000000</v>
      </c>
      <c r="R14" s="11">
        <f t="shared" si="2"/>
        <v>13000000</v>
      </c>
      <c r="S14" s="11">
        <v>42000000</v>
      </c>
      <c r="T14" s="11">
        <v>13650000</v>
      </c>
    </row>
    <row r="15" spans="1:20" ht="21" customHeight="1" x14ac:dyDescent="0.3">
      <c r="A15" s="3" t="s">
        <v>50</v>
      </c>
      <c r="B15" s="8">
        <v>6.8</v>
      </c>
      <c r="C15" s="16">
        <v>1</v>
      </c>
      <c r="D15" s="9" t="s">
        <v>80</v>
      </c>
      <c r="E15" s="2">
        <v>2.5000000000000001E-2</v>
      </c>
      <c r="F15" s="10">
        <f t="shared" si="0"/>
        <v>0.17</v>
      </c>
      <c r="G15" s="11">
        <v>85000000</v>
      </c>
      <c r="H15" s="11">
        <f t="shared" si="1"/>
        <v>14450000.000000002</v>
      </c>
      <c r="I15" s="2" t="s">
        <v>86</v>
      </c>
      <c r="J15" s="2" t="s">
        <v>87</v>
      </c>
      <c r="K15" s="2" t="s">
        <v>88</v>
      </c>
      <c r="L15" s="12" t="s">
        <v>89</v>
      </c>
      <c r="M15" s="13"/>
      <c r="N15" s="14">
        <v>15</v>
      </c>
      <c r="O15" s="15">
        <v>174</v>
      </c>
      <c r="P15" s="10">
        <v>0.4</v>
      </c>
      <c r="Q15" s="11">
        <v>80000000</v>
      </c>
      <c r="R15" s="11">
        <f t="shared" si="2"/>
        <v>32000000</v>
      </c>
      <c r="S15" s="11">
        <v>84000000</v>
      </c>
      <c r="T15" s="11">
        <v>33600000</v>
      </c>
    </row>
    <row r="16" spans="1:20" ht="16.5" x14ac:dyDescent="0.3">
      <c r="A16" s="3" t="s">
        <v>56</v>
      </c>
      <c r="B16" s="8">
        <v>13</v>
      </c>
      <c r="C16" s="2">
        <v>1</v>
      </c>
      <c r="D16" s="9" t="s">
        <v>90</v>
      </c>
      <c r="E16" s="2">
        <v>2.5000000000000001E-2</v>
      </c>
      <c r="F16" s="10">
        <f t="shared" si="0"/>
        <v>0.32500000000000001</v>
      </c>
      <c r="G16" s="11">
        <v>85000000</v>
      </c>
      <c r="H16" s="11">
        <f t="shared" si="1"/>
        <v>27625000</v>
      </c>
      <c r="I16" s="2" t="s">
        <v>91</v>
      </c>
      <c r="J16" s="2" t="s">
        <v>92</v>
      </c>
      <c r="K16" s="2" t="s">
        <v>93</v>
      </c>
      <c r="L16" s="2" t="s">
        <v>94</v>
      </c>
      <c r="M16" s="14"/>
      <c r="N16" s="6"/>
      <c r="O16" s="7" t="s">
        <v>95</v>
      </c>
      <c r="P16" s="7">
        <f>SUM(P2:P15)</f>
        <v>11.944999999999999</v>
      </c>
      <c r="Q16" s="17"/>
      <c r="R16" s="17">
        <f>SUM(R2:R15)</f>
        <v>729255000</v>
      </c>
      <c r="S16" s="17"/>
      <c r="T16" s="17">
        <v>791442750</v>
      </c>
    </row>
    <row r="17" spans="1:20" ht="16.5" x14ac:dyDescent="0.3">
      <c r="A17" s="3" t="s">
        <v>56</v>
      </c>
      <c r="B17" s="8">
        <v>13</v>
      </c>
      <c r="C17" s="2">
        <v>1</v>
      </c>
      <c r="D17" s="9" t="s">
        <v>90</v>
      </c>
      <c r="E17" s="2">
        <v>2.5000000000000001E-2</v>
      </c>
      <c r="F17" s="10">
        <f t="shared" si="0"/>
        <v>0.32500000000000001</v>
      </c>
      <c r="G17" s="11">
        <v>85000000</v>
      </c>
      <c r="H17" s="11">
        <f t="shared" si="1"/>
        <v>27625000</v>
      </c>
      <c r="I17" s="2" t="s">
        <v>92</v>
      </c>
      <c r="J17" s="2" t="s">
        <v>92</v>
      </c>
      <c r="K17" s="2" t="s">
        <v>93</v>
      </c>
      <c r="L17" s="2" t="s">
        <v>94</v>
      </c>
      <c r="M17"/>
    </row>
    <row r="18" spans="1:20" ht="16.5" x14ac:dyDescent="0.3">
      <c r="A18" s="3" t="s">
        <v>56</v>
      </c>
      <c r="B18" s="8">
        <v>13</v>
      </c>
      <c r="C18" s="2">
        <v>1</v>
      </c>
      <c r="D18" s="9" t="s">
        <v>90</v>
      </c>
      <c r="E18" s="2">
        <v>2.5000000000000001E-2</v>
      </c>
      <c r="F18" s="10">
        <f t="shared" si="0"/>
        <v>0.32500000000000001</v>
      </c>
      <c r="G18" s="11">
        <v>85000000</v>
      </c>
      <c r="H18" s="11">
        <f t="shared" si="1"/>
        <v>27625000</v>
      </c>
      <c r="I18" s="2" t="s">
        <v>96</v>
      </c>
      <c r="J18" s="2" t="s">
        <v>97</v>
      </c>
      <c r="K18" s="2" t="s">
        <v>93</v>
      </c>
      <c r="L18" s="2" t="s">
        <v>94</v>
      </c>
      <c r="M18"/>
    </row>
    <row r="19" spans="1:20" ht="17.25" thickBot="1" x14ac:dyDescent="0.35">
      <c r="A19" s="3" t="s">
        <v>56</v>
      </c>
      <c r="B19" s="8">
        <v>13</v>
      </c>
      <c r="C19" s="2">
        <v>1</v>
      </c>
      <c r="D19" s="9" t="s">
        <v>90</v>
      </c>
      <c r="E19" s="2">
        <v>2.5000000000000001E-2</v>
      </c>
      <c r="F19" s="10">
        <f>B19*E19</f>
        <v>0.32500000000000001</v>
      </c>
      <c r="G19" s="11">
        <v>85000000</v>
      </c>
      <c r="H19" s="11">
        <f t="shared" si="1"/>
        <v>27625000</v>
      </c>
      <c r="I19" s="2" t="s">
        <v>98</v>
      </c>
      <c r="J19" s="2" t="s">
        <v>99</v>
      </c>
      <c r="K19" s="2" t="s">
        <v>93</v>
      </c>
      <c r="L19" s="2" t="s">
        <v>94</v>
      </c>
      <c r="M19"/>
    </row>
    <row r="20" spans="1:20" ht="33.75" thickBot="1" x14ac:dyDescent="0.35">
      <c r="A20" s="3" t="s">
        <v>100</v>
      </c>
      <c r="B20" s="8">
        <v>7.12</v>
      </c>
      <c r="C20" s="2">
        <v>1</v>
      </c>
      <c r="D20" s="9" t="s">
        <v>101</v>
      </c>
      <c r="E20" s="2">
        <v>2.5000000000000001E-2</v>
      </c>
      <c r="F20" s="10">
        <f t="shared" si="0"/>
        <v>0.17800000000000002</v>
      </c>
      <c r="G20" s="11">
        <v>87500000</v>
      </c>
      <c r="H20" s="11">
        <f t="shared" si="1"/>
        <v>15575000.000000002</v>
      </c>
      <c r="I20" s="2" t="s">
        <v>102</v>
      </c>
      <c r="J20" s="2" t="s">
        <v>103</v>
      </c>
      <c r="K20" s="2" t="s">
        <v>61</v>
      </c>
      <c r="L20" s="12" t="s">
        <v>62</v>
      </c>
      <c r="Q20" s="19" t="s">
        <v>104</v>
      </c>
      <c r="R20" s="20" t="s">
        <v>3</v>
      </c>
      <c r="S20" s="20" t="s">
        <v>105</v>
      </c>
      <c r="T20" s="20" t="s">
        <v>106</v>
      </c>
    </row>
    <row r="21" spans="1:20" ht="17.25" thickBot="1" x14ac:dyDescent="0.35">
      <c r="A21" s="3" t="s">
        <v>100</v>
      </c>
      <c r="B21" s="8">
        <v>7.12</v>
      </c>
      <c r="C21" s="2">
        <v>1</v>
      </c>
      <c r="D21" s="9" t="s">
        <v>101</v>
      </c>
      <c r="E21" s="2">
        <v>2.5000000000000001E-2</v>
      </c>
      <c r="F21" s="10">
        <f t="shared" si="0"/>
        <v>0.17800000000000002</v>
      </c>
      <c r="G21" s="11">
        <v>87500000</v>
      </c>
      <c r="H21" s="11">
        <f t="shared" si="1"/>
        <v>15575000.000000002</v>
      </c>
      <c r="I21" s="2" t="s">
        <v>107</v>
      </c>
      <c r="J21" s="2" t="s">
        <v>108</v>
      </c>
      <c r="K21" s="2" t="s">
        <v>66</v>
      </c>
      <c r="L21" s="2" t="s">
        <v>109</v>
      </c>
      <c r="M21"/>
      <c r="Q21" s="21" t="s">
        <v>110</v>
      </c>
      <c r="R21" s="22">
        <v>10.430999999999999</v>
      </c>
      <c r="S21" s="23">
        <v>52000000</v>
      </c>
      <c r="T21" s="24">
        <f>R21*S21</f>
        <v>542412000</v>
      </c>
    </row>
    <row r="22" spans="1:20" ht="17.25" thickBot="1" x14ac:dyDescent="0.35">
      <c r="A22" s="3" t="s">
        <v>100</v>
      </c>
      <c r="B22" s="8">
        <v>7.12</v>
      </c>
      <c r="C22" s="2">
        <v>1</v>
      </c>
      <c r="D22" s="9" t="s">
        <v>101</v>
      </c>
      <c r="E22" s="2">
        <v>2.5000000000000001E-2</v>
      </c>
      <c r="F22" s="10">
        <f t="shared" si="0"/>
        <v>0.17800000000000002</v>
      </c>
      <c r="G22" s="11">
        <v>87500000</v>
      </c>
      <c r="H22" s="11">
        <f t="shared" si="1"/>
        <v>15575000.000000002</v>
      </c>
      <c r="I22" s="2" t="s">
        <v>111</v>
      </c>
      <c r="J22" s="2" t="s">
        <v>112</v>
      </c>
      <c r="K22" s="2" t="s">
        <v>61</v>
      </c>
      <c r="L22" s="12" t="s">
        <v>113</v>
      </c>
      <c r="Q22" s="25" t="s">
        <v>95</v>
      </c>
      <c r="R22" s="26"/>
      <c r="S22" s="27"/>
      <c r="T22" s="24">
        <f>SUM(T21)</f>
        <v>542412000</v>
      </c>
    </row>
    <row r="23" spans="1:20" ht="16.5" x14ac:dyDescent="0.3">
      <c r="A23" s="3" t="s">
        <v>100</v>
      </c>
      <c r="B23" s="8">
        <v>7.12</v>
      </c>
      <c r="C23" s="2">
        <v>1</v>
      </c>
      <c r="D23" s="9" t="s">
        <v>101</v>
      </c>
      <c r="E23" s="2">
        <v>2.5000000000000001E-2</v>
      </c>
      <c r="F23" s="10">
        <f t="shared" si="0"/>
        <v>0.17800000000000002</v>
      </c>
      <c r="G23" s="11">
        <v>87500000</v>
      </c>
      <c r="H23" s="11">
        <f t="shared" si="1"/>
        <v>15575000.000000002</v>
      </c>
      <c r="I23" s="2" t="s">
        <v>112</v>
      </c>
      <c r="J23" s="2" t="s">
        <v>114</v>
      </c>
      <c r="K23" s="2" t="s">
        <v>61</v>
      </c>
      <c r="L23" s="12" t="s">
        <v>113</v>
      </c>
    </row>
    <row r="24" spans="1:20" ht="30.75" x14ac:dyDescent="0.3">
      <c r="A24" s="3" t="s">
        <v>115</v>
      </c>
      <c r="B24" s="8">
        <v>29</v>
      </c>
      <c r="C24" s="2">
        <v>1</v>
      </c>
      <c r="D24" s="9" t="s">
        <v>116</v>
      </c>
      <c r="E24" s="2">
        <v>2.5000000000000001E-2</v>
      </c>
      <c r="F24" s="10">
        <f t="shared" si="0"/>
        <v>0.72500000000000009</v>
      </c>
      <c r="G24" s="11">
        <v>87500000</v>
      </c>
      <c r="H24" s="11">
        <f t="shared" si="1"/>
        <v>63437500.000000007</v>
      </c>
      <c r="I24" s="2" t="s">
        <v>117</v>
      </c>
      <c r="J24" s="2" t="s">
        <v>118</v>
      </c>
      <c r="K24" s="2" t="s">
        <v>119</v>
      </c>
      <c r="L24" s="12" t="s">
        <v>120</v>
      </c>
    </row>
    <row r="25" spans="1:20" ht="16.5" x14ac:dyDescent="0.3">
      <c r="A25" s="3" t="s">
        <v>121</v>
      </c>
      <c r="B25" s="8">
        <v>20</v>
      </c>
      <c r="C25" s="2">
        <v>1</v>
      </c>
      <c r="D25" s="9" t="s">
        <v>122</v>
      </c>
      <c r="E25" s="2">
        <v>2.5000000000000001E-2</v>
      </c>
      <c r="F25" s="10">
        <f t="shared" si="0"/>
        <v>0.5</v>
      </c>
      <c r="G25" s="11">
        <v>87500000</v>
      </c>
      <c r="H25" s="11">
        <f t="shared" si="1"/>
        <v>43750000</v>
      </c>
      <c r="I25" s="2"/>
      <c r="J25" s="2"/>
      <c r="K25" s="2"/>
      <c r="L25" s="12"/>
    </row>
    <row r="26" spans="1:20" ht="16.5" x14ac:dyDescent="0.3">
      <c r="A26" s="3" t="s">
        <v>71</v>
      </c>
      <c r="B26" s="8">
        <v>8</v>
      </c>
      <c r="C26" s="2">
        <v>1</v>
      </c>
      <c r="D26" s="9" t="s">
        <v>123</v>
      </c>
      <c r="E26" s="2">
        <v>2.5000000000000001E-2</v>
      </c>
      <c r="F26" s="10">
        <f t="shared" si="0"/>
        <v>0.2</v>
      </c>
      <c r="G26" s="11">
        <v>59000000</v>
      </c>
      <c r="H26" s="11">
        <f t="shared" si="1"/>
        <v>11800000</v>
      </c>
      <c r="I26" s="2" t="s">
        <v>124</v>
      </c>
      <c r="J26" s="2" t="s">
        <v>125</v>
      </c>
      <c r="K26" s="2" t="s">
        <v>126</v>
      </c>
      <c r="L26" s="12" t="s">
        <v>127</v>
      </c>
    </row>
    <row r="27" spans="1:20" ht="16.5" x14ac:dyDescent="0.3">
      <c r="A27" s="3" t="s">
        <v>74</v>
      </c>
      <c r="B27" s="8">
        <v>51</v>
      </c>
      <c r="C27" s="2">
        <v>1</v>
      </c>
      <c r="D27" s="9" t="s">
        <v>128</v>
      </c>
      <c r="E27" s="2">
        <v>2.5000000000000001E-2</v>
      </c>
      <c r="F27" s="10">
        <f t="shared" si="0"/>
        <v>1.2750000000000001</v>
      </c>
      <c r="G27" s="11">
        <v>59000000</v>
      </c>
      <c r="H27" s="11">
        <f t="shared" si="1"/>
        <v>75225000.000000015</v>
      </c>
      <c r="I27" s="2" t="s">
        <v>129</v>
      </c>
      <c r="J27" s="2" t="s">
        <v>130</v>
      </c>
      <c r="K27" s="2" t="s">
        <v>131</v>
      </c>
      <c r="L27" s="12" t="s">
        <v>132</v>
      </c>
    </row>
    <row r="28" spans="1:20" ht="16.5" x14ac:dyDescent="0.3">
      <c r="A28" s="3" t="s">
        <v>79</v>
      </c>
      <c r="B28" s="8">
        <v>10</v>
      </c>
      <c r="C28" s="2">
        <v>1</v>
      </c>
      <c r="D28" s="9" t="s">
        <v>133</v>
      </c>
      <c r="E28" s="2">
        <v>2.5000000000000001E-2</v>
      </c>
      <c r="F28" s="10">
        <f t="shared" si="0"/>
        <v>0.25</v>
      </c>
      <c r="G28" s="11">
        <v>59000000</v>
      </c>
      <c r="H28" s="11">
        <f t="shared" si="1"/>
        <v>14750000</v>
      </c>
      <c r="I28" s="2" t="s">
        <v>134</v>
      </c>
      <c r="J28" s="2" t="s">
        <v>135</v>
      </c>
      <c r="K28" s="2" t="s">
        <v>136</v>
      </c>
      <c r="L28" s="12" t="s">
        <v>137</v>
      </c>
    </row>
    <row r="29" spans="1:20" ht="16.5" x14ac:dyDescent="0.3">
      <c r="A29" s="3">
        <v>174</v>
      </c>
      <c r="B29" s="8">
        <v>16</v>
      </c>
      <c r="C29" s="2">
        <v>1</v>
      </c>
      <c r="D29" s="9" t="s">
        <v>138</v>
      </c>
      <c r="E29" s="2">
        <v>2.5000000000000001E-2</v>
      </c>
      <c r="F29" s="10">
        <f t="shared" si="0"/>
        <v>0.4</v>
      </c>
      <c r="G29" s="11">
        <v>100000000</v>
      </c>
      <c r="H29" s="11">
        <f t="shared" si="1"/>
        <v>40000000</v>
      </c>
      <c r="I29" s="2" t="s">
        <v>139</v>
      </c>
      <c r="J29" s="2" t="s">
        <v>140</v>
      </c>
      <c r="K29" s="2" t="s">
        <v>141</v>
      </c>
      <c r="L29" s="12" t="s">
        <v>140</v>
      </c>
      <c r="N29" t="s">
        <v>75</v>
      </c>
      <c r="O29" t="s">
        <v>51</v>
      </c>
    </row>
    <row r="30" spans="1:20" ht="16.5" x14ac:dyDescent="0.3">
      <c r="A30" s="3" t="s">
        <v>142</v>
      </c>
      <c r="B30" s="8">
        <v>1</v>
      </c>
      <c r="C30" s="2">
        <v>1</v>
      </c>
      <c r="D30" s="9" t="s">
        <v>143</v>
      </c>
      <c r="E30" s="2">
        <v>2.5000000000000001E-2</v>
      </c>
      <c r="F30" s="10">
        <f t="shared" si="0"/>
        <v>2.5000000000000001E-2</v>
      </c>
      <c r="G30" s="11">
        <v>50000000</v>
      </c>
      <c r="H30" s="11">
        <f t="shared" si="1"/>
        <v>1250000</v>
      </c>
      <c r="I30" s="2" t="s">
        <v>144</v>
      </c>
      <c r="J30" s="2" t="s">
        <v>145</v>
      </c>
      <c r="K30" s="2" t="s">
        <v>145</v>
      </c>
      <c r="L30" s="12" t="s">
        <v>127</v>
      </c>
    </row>
    <row r="31" spans="1:20" x14ac:dyDescent="0.25">
      <c r="A31" s="28" t="s">
        <v>95</v>
      </c>
      <c r="B31" s="29">
        <f>SUM(B2:B30)</f>
        <v>365.24</v>
      </c>
      <c r="C31" s="30" t="s">
        <v>146</v>
      </c>
      <c r="D31" s="31"/>
      <c r="E31" s="31">
        <v>2.5000000000000001E-2</v>
      </c>
      <c r="F31" s="32">
        <f>SUM(F2:F30)</f>
        <v>9.1310000000000002</v>
      </c>
      <c r="G31" s="31"/>
      <c r="H31" s="33">
        <f>SUM(H2:H30)</f>
        <v>685648500</v>
      </c>
    </row>
    <row r="32" spans="1:20" x14ac:dyDescent="0.25">
      <c r="A32" s="28"/>
      <c r="B32" s="30"/>
      <c r="C32" s="30" t="s">
        <v>12</v>
      </c>
      <c r="H32" s="34">
        <f>MROUND(H31*0.85,1)</f>
        <v>582801225</v>
      </c>
    </row>
    <row r="33" spans="6:8" x14ac:dyDescent="0.25">
      <c r="H33" s="34">
        <f>MROUND(H31*0.7,1)</f>
        <v>479953950</v>
      </c>
    </row>
    <row r="36" spans="6:8" x14ac:dyDescent="0.25">
      <c r="H36" s="35">
        <v>775000000</v>
      </c>
    </row>
    <row r="37" spans="6:8" x14ac:dyDescent="0.25">
      <c r="F37">
        <v>10.467000000000001</v>
      </c>
      <c r="G37">
        <f>5000</f>
        <v>5000</v>
      </c>
    </row>
    <row r="38" spans="6:8" x14ac:dyDescent="0.25">
      <c r="F38" s="36">
        <f>F37-F31</f>
        <v>1.3360000000000003</v>
      </c>
      <c r="H38">
        <f>H36/H31</f>
        <v>1.1303167730987524</v>
      </c>
    </row>
    <row r="40" spans="6:8" x14ac:dyDescent="0.25">
      <c r="H40">
        <f>H36*0.95</f>
        <v>736250000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12.09.2024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2024-09-13T04:29:27Z</dcterms:created>
  <dcterms:modified xsi:type="dcterms:W3CDTF">2024-09-13T05:36:08Z</dcterms:modified>
</cp:coreProperties>
</file>