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HARISH M SALIAN - Cosmos\"/>
    </mc:Choice>
  </mc:AlternateContent>
  <xr:revisionPtr revIDLastSave="0" documentId="13_ncr:1_{BC3FF96C-B926-45D2-8A77-0620C7FF9D9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</sheets>
  <calcPr calcId="191029"/>
</workbook>
</file>

<file path=xl/calcChain.xml><?xml version="1.0" encoding="utf-8"?>
<calcChain xmlns="http://schemas.openxmlformats.org/spreadsheetml/2006/main">
  <c r="S11" i="26" l="1"/>
  <c r="W14" i="25"/>
  <c r="U11" i="25"/>
  <c r="V13" i="24"/>
  <c r="W15" i="21"/>
  <c r="S11" i="24" l="1"/>
  <c r="V8" i="23"/>
  <c r="S12" i="22"/>
  <c r="U14" i="21"/>
  <c r="S12" i="20"/>
  <c r="T10" i="19"/>
  <c r="G31" i="4"/>
  <c r="W31" i="4" l="1"/>
  <c r="Q9" i="4" l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Q24" i="4"/>
  <c r="B24" i="4" s="1"/>
  <c r="C24" i="4" s="1"/>
  <c r="D24" i="4" s="1"/>
  <c r="J24" i="4"/>
  <c r="I24" i="4"/>
  <c r="E24" i="4"/>
  <c r="A24" i="4"/>
  <c r="Q23" i="4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H24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7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<sst xmlns="http://schemas.openxmlformats.org/spreadsheetml/2006/main" count="49" uniqueCount="42">
  <si>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</si>
  <si>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</si>
  <si>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</si>
  <si>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</si>
  <si>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</si>
  <si>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</si>
  <si>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</si>
  <si>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</si>
  <si>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</si>
  <si>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</si>
  <si>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</si>
  <si>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</si>
  <si>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</si>
  <si>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</si>
  <si>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</si>
  <si>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</si>
  <si>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</si>
  <si>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</si>
  <si>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</si>
  <si>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</si>
  <si>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</si>
  <si>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</si>
  <si>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</si>
  <si>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</si>
  <si>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</si>
  <si>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</si>
  <si>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</si>
  <si>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</si>
  <si>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</si>
  <si>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</si>
  <si>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</si>
  <si>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</si>
  <si>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</si>
  <si>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</si>
  <si>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</si>
  <si>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</si>
  <si>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</si>
  <si>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</si>
  <si>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 xml:space="preserve"> Cosmos Bank ( DAHISAR (EAST) Glorias BRANCH ) - HARISH M SALIAN</t>
  </si>
  <si>
    <t>Agree BUA</t>
  </si>
  <si>
    <t xml:space="preserve">As per Site </t>
  </si>
  <si>
    <t>rate on 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</si>
</sst>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48</xdr:row>
      <xdr:rowOff>39318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1102A3-27E6-46AB-A61D-CA061536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872611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</xdr:row>
      <xdr:rowOff>0</xdr:rowOff>
    </xdr:from>
    <xdr:to>
      <xdr:col>15</xdr:col>
      <xdr:colOff>229823</xdr:colOff>
      <xdr:row>36</xdr:row>
      <xdr:rowOff>124720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BD34E-B701-489B-BD00-653D81F98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71500"/>
          <a:ext cx="8764223" cy="641122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147356</xdr:colOff>
      <xdr:row>33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4B4577-2735-4F5D-96D7-50281B6723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291356" cy="61341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296507</xdr:colOff>
      <xdr:row>32</xdr:row>
      <xdr:rowOff>86561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D864D7-EF09-47A1-B0C8-3504615CE0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30907" cy="599206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200025</xdr:colOff>
      <xdr:row>0</xdr:row>
      <xdr:rowOff>0</xdr:rowOff>
    </xdr:from>
    <xdr:to>
      <xdr:col>17</xdr:col>
      <xdr:colOff>286953</xdr:colOff>
      <xdr:row>36</xdr:row>
      <xdr:rowOff>77168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AB097EA-01F0-422E-86CF-23DFFFAAE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8825" y="0"/>
          <a:ext cx="8621328" cy="693516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172665</xdr:colOff>
      <xdr:row>37</xdr:row>
      <xdr:rowOff>162931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D7F9B2-8D72-4D2F-90B3-E2223DD8D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07065" cy="72114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306034</xdr:colOff>
      <xdr:row>51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3958C1-19F7-4745-A9D7-4DD2AB4B8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40434" cy="864990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115507</xdr:colOff>
      <xdr:row>47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E784566-7024-4C1C-A0E0-AE315ACC4B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49907" cy="87737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48</xdr:row>
      <xdr:rowOff>163151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7CC5A-9125-4A6D-B128-95162A554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87832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277455</xdr:colOff>
      <xdr:row>53</xdr:row>
      <xdr:rowOff>29802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C7ED53-29A8-47B3-94FA-B76E29D22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11855" cy="879280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286981</xdr:colOff>
      <xdr:row>45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E1CF64-7B29-419B-8CE1-3A27DE9F52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821381" cy="872611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43</xdr:row>
      <xdr:rowOff>105906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5EF186-A6C6-4089-89DC-8A8616F42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10690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105981</xdr:colOff>
      <xdr:row>45</xdr:row>
      <xdr:rowOff>58328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99B276-65DE-42B6-B9FA-C4C311286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0381" cy="84403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77402</xdr:colOff>
      <xdr:row>41</xdr:row>
      <xdr:rowOff>77274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9AE401-7C35-47B2-A3D6-EA21A06CC0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11802" cy="769727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S28" sqref="S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414</v>
      </c>
      <c r="C3" s="4">
        <f>B3*1.2</f>
        <v>496.79999999999995</v>
      </c>
      <c r="D3" s="4">
        <f t="shared" ref="D3:D14" si="2">C3*1.2</f>
        <v>596.16</v>
      </c>
      <c r="E3" s="5">
        <f t="shared" ref="E3:E14" si="3">R3</f>
        <v>4100000</v>
      </c>
      <c r="F3" s="9">
        <f t="shared" ref="F3:F14" si="4">ROUND((E3/B3),0)</f>
        <v>9903</v>
      </c>
      <c r="G3" s="9">
        <f t="shared" ref="G3:G14" si="5">ROUND((E3/C3),0)</f>
        <v>8253</v>
      </c>
      <c r="H3" s="9">
        <f t="shared" ref="H3:H14" si="6">ROUND((E3/D3),0)</f>
        <v>6877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414</v>
      </c>
      <c r="R3" s="2">
        <v>4100000</v>
      </c>
    </row>
    <row r="4" spans="1:20" x14ac:dyDescent="0.25">
      <c r="A4" s="4">
        <f t="shared" ref="A4:A9" si="9">N4</f>
        <v>0</v>
      </c>
      <c r="B4" s="4">
        <f t="shared" ref="B4:B9" si="10">Q4</f>
        <v>435</v>
      </c>
      <c r="C4" s="4">
        <f t="shared" ref="C4:C9" si="11">B4*1.2</f>
        <v>522</v>
      </c>
      <c r="D4" s="4">
        <f t="shared" ref="D4:D9" si="12">C4*1.2</f>
        <v>626.4</v>
      </c>
      <c r="E4" s="5">
        <f t="shared" ref="E4:E9" si="13">R4</f>
        <v>4475000</v>
      </c>
      <c r="F4" s="9">
        <f t="shared" ref="F4:F9" si="14">ROUND((E4/B4),0)</f>
        <v>10287</v>
      </c>
      <c r="G4" s="9">
        <f t="shared" ref="G4:G9" si="15">ROUND((E4/C4),0)</f>
        <v>8573</v>
      </c>
      <c r="H4" s="9">
        <f t="shared" ref="H4:H9" si="16">ROUND((E4/D4),0)</f>
        <v>7144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435</v>
      </c>
      <c r="R4" s="2">
        <v>4475000</v>
      </c>
    </row>
    <row r="5" spans="1:20" x14ac:dyDescent="0.25">
      <c r="A5" s="4">
        <f t="shared" si="9"/>
        <v>0</v>
      </c>
      <c r="B5" s="4">
        <f t="shared" si="10"/>
        <v>398</v>
      </c>
      <c r="C5" s="4">
        <f t="shared" si="11"/>
        <v>477.59999999999997</v>
      </c>
      <c r="D5" s="4">
        <f t="shared" si="12"/>
        <v>573.11999999999989</v>
      </c>
      <c r="E5" s="5">
        <f t="shared" si="13"/>
        <v>4694000</v>
      </c>
      <c r="F5" s="9">
        <f t="shared" si="14"/>
        <v>11794</v>
      </c>
      <c r="G5" s="9">
        <f t="shared" si="15"/>
        <v>9828</v>
      </c>
      <c r="H5" s="9">
        <f t="shared" si="16"/>
        <v>8190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398</v>
      </c>
      <c r="R5" s="2">
        <v>4694000</v>
      </c>
    </row>
    <row r="6" spans="1:20" x14ac:dyDescent="0.25">
      <c r="A6" s="4">
        <f t="shared" si="9"/>
        <v>0</v>
      </c>
      <c r="B6" s="4">
        <f t="shared" si="10"/>
        <v>337.5</v>
      </c>
      <c r="C6" s="4">
        <f t="shared" si="11"/>
        <v>405</v>
      </c>
      <c r="D6" s="4">
        <f t="shared" si="12"/>
        <v>486</v>
      </c>
      <c r="E6" s="5">
        <f t="shared" si="13"/>
        <v>3400000</v>
      </c>
      <c r="F6" s="9">
        <f t="shared" si="14"/>
        <v>10074</v>
      </c>
      <c r="G6" s="9">
        <f t="shared" si="15"/>
        <v>8395</v>
      </c>
      <c r="H6" s="9">
        <f t="shared" si="16"/>
        <v>6996</v>
      </c>
      <c r="I6" s="4" t="e">
        <f>#REF!</f>
        <v>#REF!</v>
      </c>
      <c r="J6" s="4">
        <f t="shared" si="17"/>
        <v>0</v>
      </c>
      <c r="O6">
        <v>0</v>
      </c>
      <c r="P6">
        <v>405</v>
      </c>
      <c r="Q6">
        <f t="shared" ref="Q6:Q9" si="19">P6/1.2</f>
        <v>337.5</v>
      </c>
      <c r="R6" s="2">
        <v>3400000</v>
      </c>
    </row>
    <row r="7" spans="1:20" x14ac:dyDescent="0.25">
      <c r="A7" s="4">
        <f t="shared" si="9"/>
        <v>0</v>
      </c>
      <c r="B7" s="4">
        <f t="shared" si="10"/>
        <v>429</v>
      </c>
      <c r="C7" s="4">
        <f t="shared" si="11"/>
        <v>514.79999999999995</v>
      </c>
      <c r="D7" s="4">
        <f t="shared" si="12"/>
        <v>617.75999999999988</v>
      </c>
      <c r="E7" s="5">
        <f t="shared" si="13"/>
        <v>4400000</v>
      </c>
      <c r="F7" s="9">
        <f t="shared" si="14"/>
        <v>10256</v>
      </c>
      <c r="G7" s="9">
        <f t="shared" si="15"/>
        <v>8547</v>
      </c>
      <c r="H7" s="9">
        <f t="shared" si="16"/>
        <v>7123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429</v>
      </c>
      <c r="R7" s="2">
        <v>4400000</v>
      </c>
    </row>
    <row r="8" spans="1:20" x14ac:dyDescent="0.25">
      <c r="A8" s="4">
        <f t="shared" si="9"/>
        <v>0</v>
      </c>
      <c r="B8" s="4">
        <f t="shared" si="10"/>
        <v>405</v>
      </c>
      <c r="C8" s="4">
        <f t="shared" si="11"/>
        <v>486</v>
      </c>
      <c r="D8" s="4">
        <f t="shared" si="12"/>
        <v>583.19999999999993</v>
      </c>
      <c r="E8" s="5">
        <f t="shared" si="13"/>
        <v>4738000</v>
      </c>
      <c r="F8" s="9">
        <f t="shared" si="14"/>
        <v>11699</v>
      </c>
      <c r="G8" s="9">
        <f t="shared" si="15"/>
        <v>9749</v>
      </c>
      <c r="H8" s="9">
        <f t="shared" si="16"/>
        <v>8124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405</v>
      </c>
      <c r="R8" s="2">
        <v>4738000</v>
      </c>
    </row>
    <row r="9" spans="1:20" s="46" customFormat="1" x14ac:dyDescent="0.25">
      <c r="A9" s="44">
        <f t="shared" si="9"/>
        <v>0</v>
      </c>
      <c r="B9" s="44">
        <f t="shared" si="10"/>
        <v>376.66666666666669</v>
      </c>
      <c r="C9" s="44">
        <f t="shared" si="11"/>
        <v>452</v>
      </c>
      <c r="D9" s="44">
        <f t="shared" si="12"/>
        <v>542.4</v>
      </c>
      <c r="E9" s="45">
        <f t="shared" si="13"/>
        <v>5224000</v>
      </c>
      <c r="F9" s="44">
        <f t="shared" si="14"/>
        <v>13869</v>
      </c>
      <c r="G9" s="44">
        <f t="shared" si="15"/>
        <v>11558</v>
      </c>
      <c r="H9" s="44">
        <f t="shared" si="16"/>
        <v>9631</v>
      </c>
      <c r="I9" s="44" t="e">
        <f>#REF!</f>
        <v>#REF!</v>
      </c>
      <c r="J9" s="44">
        <f t="shared" si="17"/>
        <v>0</v>
      </c>
      <c r="O9" s="46">
        <v>0</v>
      </c>
      <c r="P9" s="46">
        <v>452</v>
      </c>
      <c r="Q9" s="46">
        <f t="shared" si="19"/>
        <v>376.66666666666669</v>
      </c>
      <c r="R9" s="47">
        <v>5224000</v>
      </c>
    </row>
    <row r="10" spans="1:20" s="46" customFormat="1" x14ac:dyDescent="0.25">
      <c r="A10" s="44">
        <f t="shared" si="0"/>
        <v>0</v>
      </c>
      <c r="B10" s="44">
        <f t="shared" si="1"/>
        <v>536</v>
      </c>
      <c r="C10" s="44">
        <f t="shared" ref="C10:C14" si="20">B10*1.2</f>
        <v>643.19999999999993</v>
      </c>
      <c r="D10" s="44">
        <f t="shared" si="2"/>
        <v>771.83999999999992</v>
      </c>
      <c r="E10" s="45">
        <f t="shared" si="3"/>
        <v>6664000</v>
      </c>
      <c r="F10" s="44">
        <f t="shared" si="4"/>
        <v>12433</v>
      </c>
      <c r="G10" s="44">
        <f t="shared" si="5"/>
        <v>10361</v>
      </c>
      <c r="H10" s="44">
        <f t="shared" si="6"/>
        <v>8634</v>
      </c>
      <c r="I10" s="44" t="e">
        <f>#REF!</f>
        <v>#REF!</v>
      </c>
      <c r="J10" s="44">
        <f t="shared" si="7"/>
        <v>0</v>
      </c>
      <c r="O10" s="46">
        <v>0</v>
      </c>
      <c r="P10" s="46">
        <f t="shared" si="8"/>
        <v>0</v>
      </c>
      <c r="Q10" s="46">
        <v>536</v>
      </c>
      <c r="R10" s="47">
        <v>6664000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650</v>
      </c>
      <c r="C16" s="4">
        <f>B16*1.2</f>
        <v>780</v>
      </c>
      <c r="D16" s="4">
        <f t="shared" ref="D16:D28" si="34">C16*1.2</f>
        <v>936</v>
      </c>
      <c r="E16" s="5">
        <f t="shared" ref="E16:E28" si="35">R16</f>
        <v>9500000</v>
      </c>
      <c r="F16" s="9">
        <f t="shared" ref="F16:F28" si="36">ROUND((E16/B16),0)</f>
        <v>14615</v>
      </c>
      <c r="G16" s="9">
        <f t="shared" ref="G16:G28" si="37">ROUND((E16/C16),0)</f>
        <v>12179</v>
      </c>
      <c r="H16" s="9">
        <f t="shared" ref="H16:H28" si="38">ROUND((E16/D16),0)</f>
        <v>10150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650</v>
      </c>
      <c r="R16" s="2">
        <v>9500000</v>
      </c>
    </row>
    <row r="17" spans="1:24" x14ac:dyDescent="0.25">
      <c r="A17" s="4">
        <f t="shared" si="32"/>
        <v>0</v>
      </c>
      <c r="B17" s="4">
        <f t="shared" si="33"/>
        <v>590</v>
      </c>
      <c r="C17" s="4">
        <f t="shared" ref="C17:C28" si="41">B17*1.2</f>
        <v>708</v>
      </c>
      <c r="D17" s="4">
        <f t="shared" si="34"/>
        <v>849.6</v>
      </c>
      <c r="E17" s="5">
        <f t="shared" si="35"/>
        <v>9000000</v>
      </c>
      <c r="F17" s="9">
        <f t="shared" si="36"/>
        <v>15254</v>
      </c>
      <c r="G17" s="9">
        <f t="shared" si="37"/>
        <v>12712</v>
      </c>
      <c r="H17" s="9">
        <f t="shared" si="38"/>
        <v>10593</v>
      </c>
      <c r="I17" s="4" t="e">
        <f>#REF!</f>
        <v>#REF!</v>
      </c>
      <c r="J17" s="4">
        <f t="shared" si="39"/>
        <v>0</v>
      </c>
      <c r="O17">
        <v>0</v>
      </c>
      <c r="P17">
        <v>708</v>
      </c>
      <c r="Q17">
        <f t="shared" si="40"/>
        <v>590</v>
      </c>
      <c r="R17" s="2">
        <v>9000000</v>
      </c>
    </row>
    <row r="18" spans="1:24" x14ac:dyDescent="0.25">
      <c r="A18" s="4">
        <f t="shared" si="32"/>
        <v>0</v>
      </c>
      <c r="B18" s="4">
        <f t="shared" si="33"/>
        <v>600</v>
      </c>
      <c r="C18" s="4">
        <f t="shared" si="41"/>
        <v>720</v>
      </c>
      <c r="D18" s="4">
        <f t="shared" si="34"/>
        <v>864</v>
      </c>
      <c r="E18" s="5">
        <f t="shared" si="35"/>
        <v>9000000</v>
      </c>
      <c r="F18" s="9">
        <f t="shared" si="36"/>
        <v>15000</v>
      </c>
      <c r="G18" s="9">
        <f t="shared" si="37"/>
        <v>12500</v>
      </c>
      <c r="H18" s="9">
        <f t="shared" si="38"/>
        <v>10417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600</v>
      </c>
      <c r="R18" s="2">
        <v>9000000</v>
      </c>
    </row>
    <row r="19" spans="1:24" s="46" customFormat="1" x14ac:dyDescent="0.25">
      <c r="A19" s="44">
        <f t="shared" si="32"/>
        <v>0</v>
      </c>
      <c r="B19" s="44">
        <f t="shared" si="33"/>
        <v>585</v>
      </c>
      <c r="C19" s="44">
        <f t="shared" si="41"/>
        <v>702</v>
      </c>
      <c r="D19" s="44">
        <f t="shared" si="34"/>
        <v>842.4</v>
      </c>
      <c r="E19" s="45">
        <f t="shared" si="35"/>
        <v>12000000</v>
      </c>
      <c r="F19" s="44">
        <f t="shared" si="36"/>
        <v>20513</v>
      </c>
      <c r="G19" s="44">
        <f t="shared" si="37"/>
        <v>17094</v>
      </c>
      <c r="H19" s="44">
        <f t="shared" si="38"/>
        <v>14245</v>
      </c>
      <c r="I19" s="44" t="e">
        <f>#REF!</f>
        <v>#REF!</v>
      </c>
      <c r="J19" s="44">
        <f t="shared" si="39"/>
        <v>0</v>
      </c>
      <c r="O19" s="46">
        <v>0</v>
      </c>
      <c r="P19" s="46">
        <f t="shared" si="40"/>
        <v>0</v>
      </c>
      <c r="Q19" s="46">
        <v>585</v>
      </c>
      <c r="R19" s="47">
        <v>12000000</v>
      </c>
    </row>
    <row r="20" spans="1:24" x14ac:dyDescent="0.25">
      <c r="A20" s="4">
        <f t="shared" si="32"/>
        <v>0</v>
      </c>
      <c r="B20" s="4">
        <f t="shared" si="33"/>
        <v>650</v>
      </c>
      <c r="C20" s="4">
        <f t="shared" si="41"/>
        <v>780</v>
      </c>
      <c r="D20" s="4">
        <f t="shared" si="34"/>
        <v>936</v>
      </c>
      <c r="E20" s="5">
        <f t="shared" si="35"/>
        <v>9500000</v>
      </c>
      <c r="F20" s="9">
        <f t="shared" si="36"/>
        <v>14615</v>
      </c>
      <c r="G20" s="9">
        <f t="shared" si="37"/>
        <v>12179</v>
      </c>
      <c r="H20" s="9">
        <f t="shared" si="38"/>
        <v>10150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650</v>
      </c>
      <c r="R20" s="2">
        <v>9500000</v>
      </c>
    </row>
    <row r="21" spans="1:24" s="46" customFormat="1" x14ac:dyDescent="0.25">
      <c r="A21" s="44">
        <f t="shared" si="32"/>
        <v>0</v>
      </c>
      <c r="B21" s="44">
        <f t="shared" si="33"/>
        <v>585</v>
      </c>
      <c r="C21" s="44">
        <f t="shared" si="41"/>
        <v>702</v>
      </c>
      <c r="D21" s="44">
        <f t="shared" si="34"/>
        <v>842.4</v>
      </c>
      <c r="E21" s="45">
        <f t="shared" si="35"/>
        <v>12000000</v>
      </c>
      <c r="F21" s="44">
        <f t="shared" si="36"/>
        <v>20513</v>
      </c>
      <c r="G21" s="44">
        <f t="shared" si="37"/>
        <v>17094</v>
      </c>
      <c r="H21" s="44">
        <f t="shared" si="38"/>
        <v>14245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585</v>
      </c>
      <c r="R21" s="47">
        <v>12000000</v>
      </c>
    </row>
    <row r="22" spans="1:24" x14ac:dyDescent="0.25">
      <c r="A22" s="4">
        <f t="shared" ref="A22:A24" si="42">N22</f>
        <v>0</v>
      </c>
      <c r="B22" s="4">
        <f t="shared" ref="B22:B24" si="43">Q22</f>
        <v>204.16666666666669</v>
      </c>
      <c r="C22" s="4">
        <f t="shared" ref="C22:C24" si="44">B22*1.2</f>
        <v>245</v>
      </c>
      <c r="D22" s="4">
        <f t="shared" ref="D22:D24" si="45">C22*1.2</f>
        <v>294</v>
      </c>
      <c r="E22" s="5">
        <f t="shared" ref="E22:E24" si="46">R22</f>
        <v>2500000</v>
      </c>
      <c r="F22" s="9">
        <f t="shared" ref="F22:F24" si="47">ROUND((E22/B22),0)</f>
        <v>12245</v>
      </c>
      <c r="G22" s="9">
        <f t="shared" ref="G22:G24" si="48">ROUND((E22/C22),0)</f>
        <v>10204</v>
      </c>
      <c r="H22" s="9">
        <f t="shared" ref="H22:H24" si="49">ROUND((E22/D22),0)</f>
        <v>8503</v>
      </c>
      <c r="I22" s="4" t="e">
        <f>#REF!</f>
        <v>#REF!</v>
      </c>
      <c r="J22" s="4">
        <f t="shared" ref="J22:J24" si="50">S22</f>
        <v>0</v>
      </c>
      <c r="O22">
        <v>0</v>
      </c>
      <c r="P22">
        <v>245</v>
      </c>
      <c r="Q22">
        <f t="shared" ref="Q22:Q24" si="51">P22/1.2</f>
        <v>204.16666666666669</v>
      </c>
      <c r="R22" s="2">
        <v>2500000</v>
      </c>
    </row>
    <row r="23" spans="1:24" x14ac:dyDescent="0.25">
      <c r="A23" s="4">
        <f t="shared" si="42"/>
        <v>0</v>
      </c>
      <c r="B23" s="4">
        <f t="shared" si="43"/>
        <v>541.66666666666674</v>
      </c>
      <c r="C23" s="4">
        <f t="shared" si="44"/>
        <v>650.00000000000011</v>
      </c>
      <c r="D23" s="4">
        <f t="shared" si="45"/>
        <v>780.00000000000011</v>
      </c>
      <c r="E23" s="5">
        <f t="shared" si="46"/>
        <v>6000000</v>
      </c>
      <c r="F23" s="9">
        <f t="shared" si="47"/>
        <v>11077</v>
      </c>
      <c r="G23" s="9">
        <f t="shared" si="48"/>
        <v>9231</v>
      </c>
      <c r="H23" s="9">
        <f t="shared" si="49"/>
        <v>7692</v>
      </c>
      <c r="I23" s="4" t="e">
        <f>#REF!</f>
        <v>#REF!</v>
      </c>
      <c r="J23" s="4">
        <f t="shared" si="50"/>
        <v>0</v>
      </c>
      <c r="O23">
        <v>0</v>
      </c>
      <c r="P23">
        <v>650</v>
      </c>
      <c r="Q23">
        <f t="shared" si="51"/>
        <v>541.66666666666674</v>
      </c>
      <c r="R23" s="2">
        <v>6000000</v>
      </c>
    </row>
    <row r="24" spans="1:24" x14ac:dyDescent="0.25">
      <c r="A24" s="4">
        <f t="shared" si="42"/>
        <v>0</v>
      </c>
      <c r="B24" s="4">
        <f t="shared" si="43"/>
        <v>625</v>
      </c>
      <c r="C24" s="4">
        <f t="shared" si="44"/>
        <v>750</v>
      </c>
      <c r="D24" s="4">
        <f t="shared" si="45"/>
        <v>900</v>
      </c>
      <c r="E24" s="5">
        <f t="shared" si="46"/>
        <v>9000000</v>
      </c>
      <c r="F24" s="9">
        <f t="shared" si="47"/>
        <v>14400</v>
      </c>
      <c r="G24" s="9">
        <f t="shared" si="48"/>
        <v>12000</v>
      </c>
      <c r="H24" s="9">
        <f t="shared" si="49"/>
        <v>10000</v>
      </c>
      <c r="I24" s="4" t="e">
        <f>#REF!</f>
        <v>#REF!</v>
      </c>
      <c r="J24" s="4">
        <f t="shared" si="50"/>
        <v>0</v>
      </c>
      <c r="O24">
        <v>0</v>
      </c>
      <c r="P24">
        <v>750</v>
      </c>
      <c r="Q24">
        <f t="shared" si="51"/>
        <v>625</v>
      </c>
      <c r="R24" s="2">
        <v>9000000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13000</v>
      </c>
      <c r="X29" s="20" t="s">
        <v>41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E31" t="s">
        <v>39</v>
      </c>
      <c r="F31" s="7">
        <v>36.799999999999997</v>
      </c>
      <c r="G31">
        <f>F31*10.764</f>
        <v>396.11519999999996</v>
      </c>
      <c r="S31" s="10"/>
      <c r="T31" s="10"/>
      <c r="U31" s="17" t="s">
        <v>15</v>
      </c>
      <c r="V31" s="18"/>
      <c r="W31" s="19">
        <f>W29-W30</f>
        <v>10500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20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40</v>
      </c>
      <c r="X34" s="31">
        <v>2004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2" t="s">
        <v>38</v>
      </c>
      <c r="Q36" s="42"/>
      <c r="R36" s="42"/>
      <c r="S36" s="42"/>
      <c r="T36" s="43"/>
      <c r="U36" s="21" t="s">
        <v>20</v>
      </c>
      <c r="V36" s="23"/>
      <c r="W36" s="24">
        <f>90*W33/W35</f>
        <v>30</v>
      </c>
      <c r="X36" s="24"/>
    </row>
    <row r="37" spans="15:25" ht="15.75" x14ac:dyDescent="0.25">
      <c r="U37" s="17"/>
      <c r="V37" s="26"/>
      <c r="W37" s="27">
        <f>W36%</f>
        <v>0.3</v>
      </c>
      <c r="X37" s="27"/>
    </row>
    <row r="38" spans="1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750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1750</v>
      </c>
      <c r="X39" s="22"/>
    </row>
    <row r="40" spans="1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10500</v>
      </c>
      <c r="X40" s="22"/>
    </row>
    <row r="41" spans="1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12250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32</v>
      </c>
      <c r="V44" s="30"/>
      <c r="W44" s="25">
        <v>396</v>
      </c>
      <c r="X44" s="24"/>
    </row>
    <row r="45" spans="1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4851000</v>
      </c>
      <c r="X45" s="33"/>
    </row>
    <row r="46" spans="15:25" ht="15.75" x14ac:dyDescent="0.25">
      <c r="S46" s="11"/>
      <c r="T46" s="10"/>
      <c r="U46" s="17" t="s">
        <v>25</v>
      </c>
      <c r="V46" s="23"/>
      <c r="W46" s="34">
        <f>W45*0.9</f>
        <v>4365900</v>
      </c>
      <c r="X46" s="35"/>
    </row>
    <row r="47" spans="15:25" ht="15.75" x14ac:dyDescent="0.25">
      <c r="S47" s="10"/>
      <c r="T47" s="10"/>
      <c r="U47" s="17" t="s">
        <v>26</v>
      </c>
      <c r="V47" s="23"/>
      <c r="W47" s="34">
        <f>W45*0.8</f>
        <v>3880800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990000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10106.25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2:W15"/>
  <sheetViews>
    <sheetView zoomScaleNormal="100" workbookViewId="0">
      <selection activeCell="U19" sqref="U19"/>
    </sheetView>
  </sheetViews>
  <sheetFormatPr defaultRowHeight="15" x14ac:dyDescent="0.25"/>
  <cols>
    <col min="23" max="23" width="23.5703125" customWidth="1"/>
  </cols>
  <sheetData>
    <row r="12" spans="20:23" x14ac:dyDescent="0.25">
      <c r="W12">
        <v>4400000</v>
      </c>
    </row>
    <row r="13" spans="20:23" x14ac:dyDescent="0.25">
      <c r="W13">
        <v>264000</v>
      </c>
    </row>
    <row r="14" spans="20:23" x14ac:dyDescent="0.25">
      <c r="T14">
        <v>36.96</v>
      </c>
      <c r="U14">
        <f>T14*10.764</f>
        <v>397.83743999999996</v>
      </c>
      <c r="W14">
        <v>30000</v>
      </c>
    </row>
    <row r="15" spans="20:23" x14ac:dyDescent="0.25">
      <c r="W15">
        <f>SUM(W12:W14)</f>
        <v>4694000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R12:S12"/>
  <sheetViews>
    <sheetView workbookViewId="0">
      <selection activeCell="S13" sqref="S13"/>
    </sheetView>
  </sheetViews>
  <sheetFormatPr defaultRowHeight="15" x14ac:dyDescent="0.25"/>
  <sheetData>
    <row r="12" spans="18:19" x14ac:dyDescent="0.25">
      <c r="R12">
        <v>37.630000000000003</v>
      </c>
      <c r="S12">
        <f>R12*10.764</f>
        <v>405.04932000000002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U8:V8"/>
  <sheetViews>
    <sheetView workbookViewId="0">
      <selection activeCell="U18" sqref="U18"/>
    </sheetView>
  </sheetViews>
  <sheetFormatPr defaultRowHeight="15" x14ac:dyDescent="0.25"/>
  <sheetData>
    <row r="8" spans="21:22" x14ac:dyDescent="0.25">
      <c r="U8">
        <v>39.83</v>
      </c>
      <c r="V8">
        <f>U8*10.764</f>
        <v>428.73011999999994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10:V13"/>
  <sheetViews>
    <sheetView workbookViewId="0">
      <selection activeCell="W23" sqref="W23"/>
    </sheetView>
  </sheetViews>
  <sheetFormatPr defaultRowHeight="15" x14ac:dyDescent="0.25"/>
  <cols>
    <col min="22" max="22" width="20.42578125" customWidth="1"/>
  </cols>
  <sheetData>
    <row r="10" spans="18:22" x14ac:dyDescent="0.25">
      <c r="V10">
        <v>4400000</v>
      </c>
    </row>
    <row r="11" spans="18:22" x14ac:dyDescent="0.25">
      <c r="R11">
        <v>37.659999999999997</v>
      </c>
      <c r="S11">
        <f>R11*10.764</f>
        <v>405.37223999999992</v>
      </c>
      <c r="V11">
        <v>308000</v>
      </c>
    </row>
    <row r="12" spans="18:22" x14ac:dyDescent="0.25">
      <c r="V12">
        <v>30000</v>
      </c>
    </row>
    <row r="13" spans="18:22" x14ac:dyDescent="0.25">
      <c r="V13">
        <f>SUM(V10:V12)</f>
        <v>4738000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92FC57-8C4A-42A3-AAB8-8FBD46016F2F}">
  <dimension ref="T11:W14"/>
  <sheetViews>
    <sheetView workbookViewId="0">
      <selection activeCell="W14" sqref="W14"/>
    </sheetView>
  </sheetViews>
  <sheetFormatPr defaultRowHeight="15" x14ac:dyDescent="0.25"/>
  <cols>
    <col min="23" max="23" width="21.7109375" customWidth="1"/>
  </cols>
  <sheetData>
    <row r="11" spans="20:23" x14ac:dyDescent="0.25">
      <c r="T11">
        <v>38.5</v>
      </c>
      <c r="U11">
        <f>T11*10.764</f>
        <v>414.41399999999999</v>
      </c>
      <c r="W11">
        <v>4900000</v>
      </c>
    </row>
    <row r="12" spans="20:23" x14ac:dyDescent="0.25">
      <c r="W12">
        <v>294000</v>
      </c>
    </row>
    <row r="13" spans="20:23" x14ac:dyDescent="0.25">
      <c r="W13">
        <v>30000</v>
      </c>
    </row>
    <row r="14" spans="20:23" x14ac:dyDescent="0.25">
      <c r="W14">
        <f>SUM(W11:W13)</f>
        <v>5224000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453AE3-EA3E-4A87-B667-BA208BA08DCF}">
  <dimension ref="S8:S11"/>
  <sheetViews>
    <sheetView workbookViewId="0">
      <selection activeCell="S16" sqref="S16"/>
    </sheetView>
  </sheetViews>
  <sheetFormatPr defaultRowHeight="15" x14ac:dyDescent="0.25"/>
  <cols>
    <col min="19" max="19" width="20.5703125" customWidth="1"/>
  </cols>
  <sheetData>
    <row r="8" spans="19:19" x14ac:dyDescent="0.25">
      <c r="S8">
        <v>6200000</v>
      </c>
    </row>
    <row r="9" spans="19:19" x14ac:dyDescent="0.25">
      <c r="S9">
        <v>434000</v>
      </c>
    </row>
    <row r="10" spans="19:19" x14ac:dyDescent="0.25">
      <c r="S10">
        <v>30000</v>
      </c>
    </row>
    <row r="11" spans="19:19" x14ac:dyDescent="0.25">
      <c r="S11">
        <f>SUM(S8:S10)</f>
        <v>6664000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0"/>
  <sheetViews>
    <sheetView workbookViewId="0">
      <selection activeCell="T11" sqref="T11"/>
    </sheetView>
  </sheetViews>
  <sheetFormatPr defaultRowHeight="15" x14ac:dyDescent="0.25"/>
  <sheetData>
    <row r="1" spans="1:20" x14ac:dyDescent="0.25">
      <c r="A1" s="6"/>
    </row>
    <row r="10" spans="1:20" x14ac:dyDescent="0.25">
      <c r="S10">
        <v>38.5</v>
      </c>
      <c r="T10">
        <f>S10*10.764</f>
        <v>414.41399999999999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2:S12"/>
  <sheetViews>
    <sheetView zoomScaleNormal="100" workbookViewId="0">
      <selection activeCell="S13" sqref="S13"/>
    </sheetView>
  </sheetViews>
  <sheetFormatPr defaultRowHeight="15" x14ac:dyDescent="0.25"/>
  <sheetData>
    <row r="12" spans="18:19" x14ac:dyDescent="0.25">
      <c r="R12">
        <v>40.39</v>
      </c>
      <c r="S12">
        <f>R12*10.764</f>
        <v>434.75795999999997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2024-09-18T09:46:57Z</dcterms:modified>
</cp:coreProperties>
</file>