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5907732-5189-4A88-A9F9-5AEAD13C4D37}" xr6:coauthVersionLast="45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1" l="1"/>
  <c r="F7" i="1"/>
  <c r="H36" i="1"/>
  <c r="H29" i="1" l="1"/>
  <c r="I37" i="1"/>
  <c r="H37" i="1"/>
  <c r="A37" i="1"/>
  <c r="I36" i="1"/>
  <c r="E18" i="1"/>
  <c r="E17" i="1"/>
  <c r="E16" i="1"/>
  <c r="E15" i="1"/>
  <c r="A36" i="1"/>
  <c r="B20" i="1"/>
  <c r="H28" i="1"/>
  <c r="H27" i="1"/>
  <c r="D27" i="1"/>
  <c r="F14" i="1"/>
  <c r="F6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18" i="1" s="1"/>
  <c r="I31" i="1"/>
  <c r="B21" i="1" l="1"/>
  <c r="B19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<sst xmlns="http://schemas.openxmlformats.org/spreadsheetml/2006/main" count="29" uniqueCount="27">
  <si>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</si>
  <si>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</si>
  <si>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</si>
  <si>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</si>
  <si>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</si>
  <si>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</si>
  <si>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</si>
  <si>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</si>
  <si>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</si>
  <si>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</si>
  <si>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</si>
  <si>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</si>
  <si>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</si>
  <si>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</si>
  <si>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</si>
  <si>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</si>
  <si>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</si>
  <si>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</si>
  <si>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</si>
  <si>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</si>
  <si>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</si>
  <si>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</si>
  <si>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</si>
  <si>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RV</t>
  </si>
  <si>
    <t>DV</t>
  </si>
  <si>
    <t>Measurement Carpet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</si>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</sst>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0A4BD1-3DEB-40A8-94C1-BCBC3342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248876</xdr:colOff>
      <xdr:row>38</xdr:row>
      <xdr:rowOff>96274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2FE868-1524-47C0-AB52-EAF8FD3E1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83276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42</xdr:row>
      <xdr:rowOff>20169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541131-09E5-4F9D-B519-C7B84387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02116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210770</xdr:colOff>
      <xdr:row>42</xdr:row>
      <xdr:rowOff>86854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A28560-F919-4C8D-BE11-7EB0EE0A3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45170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239434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98C6F-B091-4E67-B85D-7C4AFB7A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83434" cy="7563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zoomScaleNormal="100" workbookViewId="0">
      <selection activeCell="F9" sqref="F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5700</v>
      </c>
      <c r="C3" s="17"/>
      <c r="D3" s="10"/>
      <c r="E3">
        <v>2019</v>
      </c>
      <c r="F3" s="3">
        <v>2024</v>
      </c>
      <c r="G3" s="4">
        <f>F3-E3</f>
        <v>5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3200</v>
      </c>
      <c r="C5" s="17"/>
      <c r="D5" s="10"/>
      <c r="E5" s="40" t="s">
        <v>22</v>
      </c>
      <c r="F5" s="8" t="s">
        <v>26</v>
      </c>
      <c r="G5" s="14"/>
      <c r="H5" s="8"/>
      <c r="I5" s="8"/>
      <c r="M5" s="44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F6">
        <f>33.92*10.764</f>
        <v>365.11487999999997</v>
      </c>
      <c r="G6" s="14"/>
      <c r="H6" s="8"/>
      <c r="I6" s="8"/>
      <c r="M6" s="44"/>
      <c r="N6" s="31"/>
      <c r="O6" s="31"/>
      <c r="P6" s="31"/>
      <c r="Q6" s="31"/>
    </row>
    <row r="7" spans="1:17" ht="16.5" x14ac:dyDescent="0.3">
      <c r="A7" s="16" t="s">
        <v>4</v>
      </c>
      <c r="B7" s="19">
        <v>5</v>
      </c>
      <c r="C7" s="20"/>
      <c r="D7" s="41"/>
      <c r="F7" s="3">
        <f>F6/1.2</f>
        <v>304.26240000000001</v>
      </c>
      <c r="G7" s="5"/>
      <c r="H7" s="8"/>
      <c r="I7" s="8"/>
      <c r="M7" s="45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55</v>
      </c>
      <c r="C8" s="20"/>
      <c r="D8" s="41"/>
      <c r="F8" s="50">
        <f>F7/1.2</f>
        <v>253.55200000000002</v>
      </c>
      <c r="G8" s="5"/>
      <c r="H8" s="10"/>
      <c r="I8" s="10"/>
      <c r="M8" s="45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1"/>
      <c r="F9" s="50"/>
      <c r="G9" s="13"/>
      <c r="H9" s="8"/>
      <c r="I9" s="8"/>
      <c r="J9" s="33"/>
      <c r="M9" s="45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7.5</v>
      </c>
      <c r="C10" s="20"/>
      <c r="D10" s="41"/>
      <c r="E10" s="33"/>
      <c r="F10" s="30"/>
      <c r="G10" s="13"/>
      <c r="H10" s="31"/>
      <c r="I10" s="31"/>
      <c r="J10" s="33"/>
      <c r="K10" s="33"/>
      <c r="L10" s="30"/>
      <c r="M10" s="45"/>
      <c r="N10" s="31"/>
      <c r="O10" s="31"/>
      <c r="P10" s="31"/>
      <c r="Q10" s="31"/>
    </row>
    <row r="11" spans="1:17" ht="16.5" x14ac:dyDescent="0.3">
      <c r="A11" s="16"/>
      <c r="B11" s="29">
        <f>B10%</f>
        <v>7.4999999999999997E-2</v>
      </c>
      <c r="C11" s="36"/>
      <c r="D11" s="42"/>
      <c r="G11" s="13"/>
      <c r="H11" s="31"/>
      <c r="I11" s="31"/>
      <c r="J11" s="33"/>
      <c r="K11" s="33"/>
      <c r="L11" s="30"/>
      <c r="M11" s="46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187.5</v>
      </c>
      <c r="C12" s="21"/>
      <c r="D12" s="43"/>
      <c r="G12" s="13"/>
      <c r="H12" s="31"/>
      <c r="I12" s="31"/>
      <c r="J12" s="33"/>
      <c r="K12" s="33"/>
      <c r="L12" s="30"/>
      <c r="M12" s="44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2312.5</v>
      </c>
      <c r="C13" s="21"/>
      <c r="D13" s="43"/>
      <c r="E13" t="s">
        <v>25</v>
      </c>
      <c r="G13" s="13"/>
      <c r="H13" s="31"/>
      <c r="I13" s="31"/>
      <c r="J13" s="33"/>
      <c r="K13" s="33"/>
      <c r="L13" s="30"/>
      <c r="M13" s="44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3200</v>
      </c>
      <c r="C14" s="17"/>
      <c r="D14" s="10"/>
      <c r="E14">
        <v>247</v>
      </c>
      <c r="F14">
        <f>F6/E14</f>
        <v>1.4781978947368419</v>
      </c>
      <c r="G14" s="13"/>
      <c r="H14" s="31"/>
      <c r="I14" s="31"/>
      <c r="J14" s="33"/>
      <c r="K14" s="33"/>
      <c r="L14" s="30"/>
      <c r="M14" s="44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5512.5</v>
      </c>
      <c r="C15" s="17"/>
      <c r="D15" s="10"/>
      <c r="E15">
        <f>E14*1.2</f>
        <v>296.39999999999998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365</v>
      </c>
      <c r="C16" s="37"/>
      <c r="D16" s="8"/>
      <c r="E16" s="5">
        <f>E15*1.3</f>
        <v>385.32</v>
      </c>
      <c r="F16" s="5"/>
      <c r="G16" s="5"/>
      <c r="H16" s="6"/>
      <c r="M16" s="32"/>
    </row>
    <row r="17" spans="1:14" ht="16.5" x14ac:dyDescent="0.3">
      <c r="A17" s="16" t="s">
        <v>11</v>
      </c>
      <c r="B17" s="23">
        <f>B15*B16</f>
        <v>2012062.5</v>
      </c>
      <c r="C17" s="23"/>
      <c r="D17" s="10"/>
      <c r="E17" s="5">
        <f>E15*6500</f>
        <v>1926599.9999999998</v>
      </c>
      <c r="F17" s="35"/>
      <c r="G17" s="5"/>
      <c r="H17" s="6"/>
      <c r="M17" s="5"/>
      <c r="N17" s="6"/>
    </row>
    <row r="18" spans="1:14" ht="16.5" x14ac:dyDescent="0.3">
      <c r="A18" s="16" t="s">
        <v>23</v>
      </c>
      <c r="B18" s="23">
        <f>B17*0.9</f>
        <v>1810856.25</v>
      </c>
      <c r="C18" s="23"/>
      <c r="D18" s="10"/>
      <c r="E18" s="5">
        <f>E17/E16</f>
        <v>4999.9999999999991</v>
      </c>
      <c r="F18" s="35"/>
      <c r="G18" s="5"/>
      <c r="H18" s="6"/>
      <c r="M18" s="5"/>
      <c r="N18" s="6"/>
    </row>
    <row r="19" spans="1:14" ht="16.5" x14ac:dyDescent="0.3">
      <c r="A19" s="16" t="s">
        <v>24</v>
      </c>
      <c r="B19" s="23">
        <f>B17*0.8</f>
        <v>1609650</v>
      </c>
      <c r="C19" s="23"/>
      <c r="D19" s="10"/>
      <c r="E19" s="5"/>
      <c r="F19" s="35"/>
      <c r="G19" s="5"/>
      <c r="H19" s="6"/>
      <c r="M19" s="5"/>
      <c r="N19" s="6"/>
    </row>
    <row r="20" spans="1:14" ht="16.5" x14ac:dyDescent="0.3">
      <c r="A20" s="16" t="s">
        <v>12</v>
      </c>
      <c r="B20" s="24">
        <f>365*B4</f>
        <v>912500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5030.15625</v>
      </c>
      <c r="C21" s="38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575</v>
      </c>
      <c r="C27" s="8">
        <v>690</v>
      </c>
      <c r="D27" s="8">
        <f>B27*1.45</f>
        <v>833.75</v>
      </c>
      <c r="E27" s="8">
        <v>3600000</v>
      </c>
      <c r="F27" s="10">
        <f t="shared" ref="F27:F33" si="0">E27/B27</f>
        <v>6260.869565217391</v>
      </c>
      <c r="G27" s="10">
        <f>E27/C27</f>
        <v>5217.391304347826</v>
      </c>
      <c r="H27" s="10">
        <f>E27/D27</f>
        <v>4317.8410794602696</v>
      </c>
      <c r="I27" s="8">
        <f>C27/B27</f>
        <v>1.2</v>
      </c>
      <c r="J27" s="15"/>
    </row>
    <row r="28" spans="1:14" ht="17.25" x14ac:dyDescent="0.3">
      <c r="B28" s="9"/>
      <c r="C28" s="8"/>
      <c r="D28" s="8">
        <v>380</v>
      </c>
      <c r="E28" s="8">
        <v>2400000</v>
      </c>
      <c r="F28" s="10" t="e">
        <f t="shared" si="0"/>
        <v>#DIV/0!</v>
      </c>
      <c r="G28" s="10" t="e">
        <f>E28/C28</f>
        <v>#DIV/0!</v>
      </c>
      <c r="H28" s="10">
        <f>E28/D28</f>
        <v>6315.7894736842109</v>
      </c>
      <c r="I28" s="8" t="e">
        <f>C28/B28</f>
        <v>#DIV/0!</v>
      </c>
      <c r="J28" s="15"/>
    </row>
    <row r="29" spans="1:14" x14ac:dyDescent="0.25">
      <c r="B29" s="9"/>
      <c r="C29" s="8"/>
      <c r="D29" s="8">
        <v>340</v>
      </c>
      <c r="E29" s="10">
        <v>1800000</v>
      </c>
      <c r="F29" s="10" t="e">
        <f t="shared" si="0"/>
        <v>#DIV/0!</v>
      </c>
      <c r="G29" s="10" t="e">
        <f t="shared" ref="G29:G33" si="1">E29/C29</f>
        <v>#DIV/0!</v>
      </c>
      <c r="H29" s="10">
        <f>E29/D29</f>
        <v>5294.1176470588234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1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1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/>
    </row>
    <row r="36" spans="1:11" x14ac:dyDescent="0.25">
      <c r="A36">
        <f>39*10.764</f>
        <v>419.79599999999999</v>
      </c>
      <c r="B36" s="7">
        <v>2880000</v>
      </c>
      <c r="C36">
        <f t="shared" si="2"/>
        <v>6860.4750878998375</v>
      </c>
      <c r="D36">
        <v>882000</v>
      </c>
      <c r="E36">
        <v>30000</v>
      </c>
      <c r="F36">
        <f>E36+D36+B36</f>
        <v>3792000</v>
      </c>
      <c r="G36">
        <f>F36/A36</f>
        <v>9032.9588657347849</v>
      </c>
      <c r="H36" s="6">
        <f>A36*1.2</f>
        <v>503.75519999999995</v>
      </c>
      <c r="I36" s="6">
        <f>B36/H36</f>
        <v>5717.0625732498647</v>
      </c>
    </row>
    <row r="37" spans="1:11" x14ac:dyDescent="0.25">
      <c r="A37">
        <f>51*10.764</f>
        <v>548.96399999999994</v>
      </c>
      <c r="B37" s="7">
        <v>3000000</v>
      </c>
      <c r="C37">
        <f t="shared" si="2"/>
        <v>5464.8392244300176</v>
      </c>
      <c r="G37" t="e">
        <f>F37/#REF!</f>
        <v>#REF!</v>
      </c>
      <c r="H37" s="6">
        <f>A37*1.3</f>
        <v>713.65319999999997</v>
      </c>
      <c r="I37" s="6">
        <f>B37/H37</f>
        <v>4203.7224803307827</v>
      </c>
    </row>
    <row r="38" spans="1:11" ht="15.75" x14ac:dyDescent="0.25">
      <c r="A38" s="47"/>
      <c r="B38" s="48"/>
      <c r="C38" s="49" t="e">
        <f t="shared" si="2"/>
        <v>#DIV/0!</v>
      </c>
      <c r="D38" s="49">
        <v>899500</v>
      </c>
      <c r="E38" s="49">
        <v>30000</v>
      </c>
      <c r="F38" s="49">
        <f>E38+D38+B38</f>
        <v>929500</v>
      </c>
      <c r="G38" s="49" t="e">
        <f>F38/A38</f>
        <v>#DIV/0!</v>
      </c>
    </row>
    <row r="39" spans="1:11" ht="15.75" x14ac:dyDescent="0.25">
      <c r="A39" s="30"/>
      <c r="C39" t="e">
        <f t="shared" si="2"/>
        <v>#DIV/0!</v>
      </c>
      <c r="K39" s="6"/>
    </row>
    <row r="40" spans="1:11" ht="15.75" x14ac:dyDescent="0.25">
      <c r="A40" s="30"/>
      <c r="B40" s="48"/>
      <c r="C40" s="49" t="e">
        <f t="shared" si="2"/>
        <v>#DIV/0!</v>
      </c>
      <c r="D40" s="49">
        <v>1194000</v>
      </c>
      <c r="E40" s="49">
        <v>30000</v>
      </c>
      <c r="F40" s="49">
        <f>E40+D40+B40</f>
        <v>1224000</v>
      </c>
      <c r="G40" s="49" t="e">
        <f>F40/A40</f>
        <v>#DIV/0!</v>
      </c>
    </row>
    <row r="41" spans="1:11" ht="15.75" x14ac:dyDescent="0.25">
      <c r="A41" s="47"/>
      <c r="B41" s="48"/>
      <c r="C41" s="49" t="e">
        <f t="shared" si="2"/>
        <v>#DIV/0!</v>
      </c>
      <c r="D41" s="49">
        <v>1220500</v>
      </c>
      <c r="E41" s="49">
        <v>30000</v>
      </c>
      <c r="F41" s="49">
        <f>E41+D41+B41</f>
        <v>1250500</v>
      </c>
      <c r="G41" s="49" t="e">
        <f>F41/A41</f>
        <v>#DIV/0!</v>
      </c>
    </row>
    <row r="42" spans="1:11" ht="15.75" x14ac:dyDescent="0.25">
      <c r="A42" s="30"/>
    </row>
    <row r="43" spans="1:11" ht="15.75" x14ac:dyDescent="0.25">
      <c r="A43" s="30"/>
    </row>
    <row r="44" spans="1:11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F7" workbookViewId="0">
      <selection activeCell="Q7" sqref="Q7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2024-09-16T06:14:53Z</dcterms:modified>
</cp:coreProperties>
</file>