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Rushiraj Apartment\"/>
    </mc:Choice>
  </mc:AlternateContent>
  <bookViews>
    <workbookView xWindow="0" yWindow="0" windowWidth="20490" windowHeight="7755" tabRatio="451"/>
  </bookViews>
  <sheets>
    <sheet name="Rushiraj Highland" sheetId="110" r:id="rId1"/>
    <sheet name="IGR" sheetId="115" r:id="rId2"/>
    <sheet name="Listing1" sheetId="118" r:id="rId3"/>
    <sheet name="Listing2" sheetId="117" r:id="rId4"/>
    <sheet name="Listing3" sheetId="119" r:id="rId5"/>
    <sheet name="Listing4" sheetId="120" r:id="rId6"/>
  </sheets>
  <definedNames>
    <definedName name="_xlnm._FilterDatabase" localSheetId="0" hidden="1">'Rushiraj Highland'!#REF!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115" l="1"/>
  <c r="N37" i="110"/>
  <c r="M36" i="110" l="1"/>
  <c r="J36" i="110"/>
  <c r="K36" i="110" s="1"/>
  <c r="N32" i="110"/>
  <c r="M32" i="110"/>
  <c r="K32" i="110"/>
  <c r="J32" i="110"/>
  <c r="N36" i="110" l="1"/>
  <c r="E25" i="110"/>
  <c r="F25" i="110"/>
  <c r="G24" i="110" l="1"/>
  <c r="J24" i="110" s="1"/>
  <c r="G14" i="110"/>
  <c r="H14" i="110" s="1"/>
  <c r="G15" i="110"/>
  <c r="H15" i="110" s="1"/>
  <c r="G16" i="110"/>
  <c r="H16" i="110" s="1"/>
  <c r="G17" i="110"/>
  <c r="H17" i="110" s="1"/>
  <c r="G18" i="110"/>
  <c r="H18" i="110" s="1"/>
  <c r="G19" i="110"/>
  <c r="H19" i="110" s="1"/>
  <c r="G20" i="110"/>
  <c r="H20" i="110" s="1"/>
  <c r="G21" i="110"/>
  <c r="H21" i="110" s="1"/>
  <c r="G22" i="110"/>
  <c r="H22" i="110" s="1"/>
  <c r="G23" i="110"/>
  <c r="H23" i="110" s="1"/>
  <c r="G9" i="110"/>
  <c r="H9" i="110" s="1"/>
  <c r="G10" i="110"/>
  <c r="H10" i="110" s="1"/>
  <c r="G11" i="110"/>
  <c r="H11" i="110" s="1"/>
  <c r="G12" i="110"/>
  <c r="H12" i="110" s="1"/>
  <c r="G13" i="110"/>
  <c r="H13" i="110" s="1"/>
  <c r="G3" i="110"/>
  <c r="H3" i="110" s="1"/>
  <c r="G4" i="110"/>
  <c r="H4" i="110" s="1"/>
  <c r="G5" i="110"/>
  <c r="H5" i="110" s="1"/>
  <c r="G6" i="110"/>
  <c r="H6" i="110" s="1"/>
  <c r="G7" i="110"/>
  <c r="H7" i="110" s="1"/>
  <c r="G8" i="110"/>
  <c r="H8" i="110" s="1"/>
  <c r="O4" i="115"/>
  <c r="K24" i="110" l="1"/>
  <c r="L24" i="110"/>
  <c r="M24" i="110"/>
  <c r="H24" i="110"/>
  <c r="G2" i="110"/>
  <c r="J2" i="110" l="1"/>
  <c r="G25" i="110"/>
  <c r="O2" i="110"/>
  <c r="P2" i="110" s="1"/>
  <c r="Q2" i="110" s="1"/>
  <c r="P4" i="115" l="1"/>
  <c r="H2" i="110"/>
  <c r="H25" i="110" s="1"/>
  <c r="H26" i="110" s="1"/>
  <c r="K2" i="110" l="1"/>
  <c r="M2" i="110"/>
  <c r="L2" i="110"/>
  <c r="J3" i="110" l="1"/>
  <c r="J4" i="110" l="1"/>
  <c r="M3" i="110"/>
  <c r="L3" i="110"/>
  <c r="K3" i="110"/>
  <c r="J5" i="110" l="1"/>
  <c r="J6" i="110" l="1"/>
  <c r="K4" i="110"/>
  <c r="M4" i="110"/>
  <c r="L4" i="110"/>
  <c r="J7" i="110" l="1"/>
  <c r="M5" i="110"/>
  <c r="L5" i="110"/>
  <c r="K5" i="110"/>
  <c r="J8" i="110" l="1"/>
  <c r="J9" i="110" l="1"/>
  <c r="M6" i="110"/>
  <c r="K6" i="110"/>
  <c r="L6" i="110"/>
  <c r="J10" i="110" l="1"/>
  <c r="M7" i="110"/>
  <c r="L7" i="110"/>
  <c r="K7" i="110"/>
  <c r="J11" i="110" l="1"/>
  <c r="M8" i="110"/>
  <c r="K8" i="110"/>
  <c r="L8" i="110"/>
  <c r="J12" i="110" l="1"/>
  <c r="M9" i="110"/>
  <c r="L9" i="110"/>
  <c r="K9" i="110"/>
  <c r="J13" i="110" l="1"/>
  <c r="M13" i="110" s="1"/>
  <c r="M10" i="110"/>
  <c r="K10" i="110"/>
  <c r="L10" i="110"/>
  <c r="L13" i="110" l="1"/>
  <c r="K13" i="110"/>
  <c r="J14" i="110"/>
  <c r="M11" i="110"/>
  <c r="L11" i="110"/>
  <c r="K11" i="110"/>
  <c r="M14" i="110" l="1"/>
  <c r="L14" i="110"/>
  <c r="K14" i="110"/>
  <c r="J15" i="110"/>
  <c r="K15" i="110" l="1"/>
  <c r="M15" i="110"/>
  <c r="L15" i="110"/>
  <c r="J16" i="110"/>
  <c r="M12" i="110"/>
  <c r="K12" i="110"/>
  <c r="L12" i="110"/>
  <c r="L16" i="110" l="1"/>
  <c r="M16" i="110"/>
  <c r="K16" i="110"/>
  <c r="J17" i="110"/>
  <c r="L17" i="110" l="1"/>
  <c r="M17" i="110"/>
  <c r="K17" i="110"/>
  <c r="J18" i="110"/>
  <c r="J19" i="110" l="1"/>
  <c r="L18" i="110"/>
  <c r="M18" i="110"/>
  <c r="K18" i="110"/>
  <c r="M19" i="110" l="1"/>
  <c r="L19" i="110"/>
  <c r="K19" i="110"/>
  <c r="J20" i="110"/>
  <c r="M20" i="110" l="1"/>
  <c r="L20" i="110"/>
  <c r="K20" i="110"/>
  <c r="J21" i="110"/>
  <c r="J22" i="110" l="1"/>
  <c r="K21" i="110"/>
  <c r="L21" i="110"/>
  <c r="M21" i="110"/>
  <c r="K22" i="110" l="1"/>
  <c r="L22" i="110"/>
  <c r="M22" i="110"/>
  <c r="J23" i="110"/>
  <c r="J25" i="110" l="1"/>
  <c r="L23" i="110"/>
  <c r="L25" i="110" s="1"/>
  <c r="M23" i="110"/>
  <c r="K23" i="110"/>
  <c r="K25" i="110" l="1"/>
</calcChain>
</file>

<file path=xl/sharedStrings.xml><?xml version="1.0" encoding="utf-8"?>
<sst xmlns="http://schemas.openxmlformats.org/spreadsheetml/2006/main" count="49" uniqueCount="20">
  <si>
    <t>Sr. No.</t>
  </si>
  <si>
    <t>Floor No.</t>
  </si>
  <si>
    <t>Total</t>
  </si>
  <si>
    <t xml:space="preserve">  Flat No.</t>
  </si>
  <si>
    <t>Comp.</t>
  </si>
  <si>
    <t xml:space="preserve">Total Area in 
Sq. Ft. 
</t>
  </si>
  <si>
    <t>4BHK</t>
  </si>
  <si>
    <t xml:space="preserve">As per RERA Carpet Area in 
Sq. Ft. 
</t>
  </si>
  <si>
    <r>
      <t xml:space="preserve">Fair Market Value                        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  <scheme val="minor"/>
      </rPr>
      <t xml:space="preserve">
</t>
    </r>
  </si>
  <si>
    <r>
      <t xml:space="preserve">Realizable Value                             in </t>
    </r>
    <r>
      <rPr>
        <b/>
        <sz val="7"/>
        <color theme="1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</si>
  <si>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theme="1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</si>
  <si>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theme="1"/>
        <rFont val="Rupee Foradian"/>
        <family val="2"/>
      </rPr>
      <t>`</t>
    </r>
  </si>
  <si>
    <t xml:space="preserve">As per Plan Balcony  Area in 
Sq. Ft. 
</t>
  </si>
  <si>
    <r>
      <t xml:space="preserve">  Carpet 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</si>
  <si>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 xml:space="preserve">Built up Area in 
Sq. Ft. ( 10% ) 
</t>
  </si>
  <si>
    <t xml:space="preserve">Servant Room </t>
  </si>
  <si>
    <t>CA</t>
  </si>
  <si>
    <t xml:space="preserve">Total Carpet Area </t>
  </si>
  <si>
    <t>Bal</t>
  </si>
  <si>
    <t>In Sq.Ft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</si>
</sst>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7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7"/>
      <color theme="1"/>
      <name val="Rupee Foradian"/>
      <family val="2"/>
    </font>
    <font>
      <b/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1" fontId="0" fillId="0" borderId="0" xfId="0" applyNumberFormat="1"/>
    <xf numFmtId="164" fontId="0" fillId="0" borderId="0" xfId="0" applyNumberFormat="1"/>
    <xf numFmtId="164" fontId="1" fillId="0" borderId="0" xfId="3" applyFont="1"/>
    <xf numFmtId="164" fontId="1" fillId="0" borderId="0" xfId="0" applyNumberFormat="1" applyFont="1"/>
    <xf numFmtId="164" fontId="0" fillId="0" borderId="0" xfId="3" applyFont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4" fillId="0" borderId="3" xfId="2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2" borderId="0" xfId="0" applyFont="1" applyFill="1"/>
    <xf numFmtId="0" fontId="0" fillId="0" borderId="0" xfId="0" applyFont="1"/>
    <xf numFmtId="0" fontId="0" fillId="0" borderId="0" xfId="0" applyFont="1" applyFill="1"/>
    <xf numFmtId="0" fontId="8" fillId="0" borderId="0" xfId="0" applyFont="1"/>
    <xf numFmtId="164" fontId="8" fillId="0" borderId="0" xfId="0" applyNumberFormat="1" applyFont="1"/>
    <xf numFmtId="164" fontId="0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 vertical="center" wrapText="1"/>
    </xf>
    <xf numFmtId="164" fontId="7" fillId="0" borderId="3" xfId="3" applyFont="1" applyFill="1" applyBorder="1" applyAlignment="1">
      <alignment horizontal="center" vertical="center" wrapText="1"/>
    </xf>
    <xf numFmtId="164" fontId="7" fillId="0" borderId="1" xfId="3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1" xfId="3" applyFont="1" applyFill="1" applyBorder="1" applyAlignment="1">
      <alignment horizontal="center" vertical="center" wrapText="1"/>
    </xf>
    <xf numFmtId="1" fontId="6" fillId="0" borderId="1" xfId="2" applyNumberFormat="1" applyFont="1" applyFill="1" applyBorder="1" applyAlignment="1">
      <alignment horizontal="center" vertical="top" wrapText="1"/>
    </xf>
    <xf numFmtId="164" fontId="0" fillId="0" borderId="0" xfId="3" applyFont="1" applyFill="1"/>
    <xf numFmtId="1" fontId="0" fillId="0" borderId="0" xfId="0" applyNumberFormat="1" applyFont="1" applyFill="1"/>
    <xf numFmtId="1" fontId="0" fillId="0" borderId="0" xfId="0" applyNumberFormat="1" applyFont="1"/>
    <xf numFmtId="0" fontId="0" fillId="0" borderId="0" xfId="0" applyFill="1"/>
    <xf numFmtId="0" fontId="8" fillId="0" borderId="0" xfId="0" applyFont="1" applyFill="1"/>
    <xf numFmtId="1" fontId="6" fillId="0" borderId="7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166" fontId="0" fillId="0" borderId="0" xfId="0" applyNumberFormat="1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297314</xdr:colOff>
      <xdr:row>3</xdr:row>
      <xdr:rowOff>76804</xdr:rowOff>
    </xdr:from>
    <xdr:to>
      <xdr:col>11</xdr:col>
      <xdr:colOff>471283</xdr:colOff>
      <xdr:row>23</xdr:row>
      <xdr:rowOff>10129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3583" y="648304"/>
          <a:ext cx="5991546" cy="3743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47625</xdr:rowOff>
    </xdr:from>
    <xdr:to>
      <xdr:col>10</xdr:col>
      <xdr:colOff>19050</xdr:colOff>
      <xdr:row>21</xdr:row>
      <xdr:rowOff>95250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428625"/>
          <a:ext cx="5734050" cy="3667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3</xdr:row>
      <xdr:rowOff>142875</xdr:rowOff>
    </xdr:from>
    <xdr:to>
      <xdr:col>13</xdr:col>
      <xdr:colOff>228600</xdr:colOff>
      <xdr:row>23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714375"/>
          <a:ext cx="5734050" cy="3790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133350</xdr:rowOff>
    </xdr:from>
    <xdr:to>
      <xdr:col>9</xdr:col>
      <xdr:colOff>542925</xdr:colOff>
      <xdr:row>20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33350"/>
          <a:ext cx="5724525" cy="37814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133350</xdr:rowOff>
    </xdr:from>
    <xdr:to>
      <xdr:col>9</xdr:col>
      <xdr:colOff>457200</xdr:colOff>
      <xdr:row>19</xdr:row>
      <xdr:rowOff>142875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5734050" cy="3629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topLeftCell="A13" zoomScale="115" zoomScaleNormal="115" workbookViewId="0">
      <selection activeCell="F29" sqref="F29"/>
    </sheetView>
  </sheetViews>
  <sheetFormatPr defaultRowHeight="15" x14ac:dyDescent="0.25"/>
  <cols>
    <col min="1" max="1" width="4.7109375" style="16" customWidth="1"/>
    <col min="2" max="2" width="6.85546875" style="17" customWidth="1"/>
    <col min="3" max="3" width="9.28515625" style="17" customWidth="1"/>
    <col min="4" max="4" width="11.7109375" style="17" customWidth="1"/>
    <col min="5" max="5" width="11.28515625" style="17" customWidth="1"/>
    <col min="6" max="6" width="6.85546875" style="17" customWidth="1"/>
    <col min="7" max="7" width="11.85546875" style="17" customWidth="1"/>
    <col min="8" max="8" width="14.85546875" style="18" customWidth="1"/>
    <col min="9" max="9" width="14" style="18" customWidth="1"/>
    <col min="10" max="10" width="17.5703125" style="18" customWidth="1"/>
    <col min="11" max="11" width="16" style="18" customWidth="1"/>
    <col min="12" max="12" width="14.85546875" style="18" customWidth="1"/>
    <col min="13" max="13" width="7.7109375" style="18" customWidth="1"/>
    <col min="14" max="14" width="9.140625" style="1"/>
    <col min="15" max="15" width="15.140625" style="1" bestFit="1" customWidth="1"/>
    <col min="16" max="16" width="15.28515625" style="1" customWidth="1"/>
    <col min="17" max="17" width="10.85546875" style="1" customWidth="1"/>
    <col min="18" max="16384" width="9.140625" style="1"/>
  </cols>
  <sheetData>
    <row r="1" spans="1:17" ht="49.5" customHeight="1" x14ac:dyDescent="0.25">
      <c r="A1" s="7" t="s">
        <v>0</v>
      </c>
      <c r="B1" s="8" t="s">
        <v>3</v>
      </c>
      <c r="C1" s="8" t="s">
        <v>1</v>
      </c>
      <c r="D1" s="8" t="s">
        <v>4</v>
      </c>
      <c r="E1" s="9" t="s">
        <v>7</v>
      </c>
      <c r="F1" s="9" t="s">
        <v>12</v>
      </c>
      <c r="G1" s="13" t="s">
        <v>5</v>
      </c>
      <c r="H1" s="22" t="s">
        <v>14</v>
      </c>
      <c r="I1" s="22" t="s">
        <v>13</v>
      </c>
      <c r="J1" s="22" t="s">
        <v>8</v>
      </c>
      <c r="K1" s="22" t="s">
        <v>9</v>
      </c>
      <c r="L1" s="22" t="s">
        <v>10</v>
      </c>
      <c r="M1" s="22" t="s">
        <v>11</v>
      </c>
    </row>
    <row r="2" spans="1:17" x14ac:dyDescent="0.25">
      <c r="A2" s="10">
        <v>1</v>
      </c>
      <c r="B2" s="15">
        <v>101</v>
      </c>
      <c r="C2" s="11">
        <v>1</v>
      </c>
      <c r="D2" s="14" t="s">
        <v>6</v>
      </c>
      <c r="E2" s="14">
        <v>2614</v>
      </c>
      <c r="F2" s="14">
        <v>513</v>
      </c>
      <c r="G2" s="14">
        <f>E2+F2</f>
        <v>3127</v>
      </c>
      <c r="H2" s="23">
        <f t="shared" ref="H2:H24" si="0">G2*1.1</f>
        <v>3439.7000000000003</v>
      </c>
      <c r="I2" s="28">
        <v>9400</v>
      </c>
      <c r="J2" s="29">
        <f>I2*G2</f>
        <v>29393800</v>
      </c>
      <c r="K2" s="29">
        <f t="shared" ref="K2:K5" si="1">J2*0.95</f>
        <v>27924110</v>
      </c>
      <c r="L2" s="29">
        <f t="shared" ref="L2:L5" si="2">J2*0.8</f>
        <v>23515040</v>
      </c>
      <c r="M2" s="30">
        <f t="shared" ref="M2:M5" si="3">MROUND((J2*0.025/12),500)</f>
        <v>61000</v>
      </c>
      <c r="O2" s="2">
        <f>G2*1.35</f>
        <v>4221.4500000000007</v>
      </c>
      <c r="P2" s="3">
        <f>O2*6600</f>
        <v>27861570.000000004</v>
      </c>
      <c r="Q2" s="3">
        <f>P2/G2</f>
        <v>8910.0000000000018</v>
      </c>
    </row>
    <row r="3" spans="1:17" x14ac:dyDescent="0.25">
      <c r="A3" s="10">
        <v>2</v>
      </c>
      <c r="B3" s="15">
        <v>201</v>
      </c>
      <c r="C3" s="11">
        <v>2</v>
      </c>
      <c r="D3" s="14" t="s">
        <v>6</v>
      </c>
      <c r="E3" s="14">
        <v>2614</v>
      </c>
      <c r="F3" s="14">
        <v>513</v>
      </c>
      <c r="G3" s="14">
        <f t="shared" ref="G3:G23" si="4">E3+F3</f>
        <v>3127</v>
      </c>
      <c r="H3" s="23">
        <f t="shared" si="0"/>
        <v>3439.7000000000003</v>
      </c>
      <c r="I3" s="28">
        <v>9400</v>
      </c>
      <c r="J3" s="29">
        <f t="shared" ref="J3:J24" si="5">I3*G3</f>
        <v>29393800</v>
      </c>
      <c r="K3" s="29">
        <f t="shared" si="1"/>
        <v>27924110</v>
      </c>
      <c r="L3" s="29">
        <f t="shared" si="2"/>
        <v>23515040</v>
      </c>
      <c r="M3" s="30">
        <f t="shared" si="3"/>
        <v>61000</v>
      </c>
      <c r="O3" s="3"/>
      <c r="P3" s="3"/>
    </row>
    <row r="4" spans="1:17" x14ac:dyDescent="0.25">
      <c r="A4" s="10">
        <v>3</v>
      </c>
      <c r="B4" s="15">
        <v>301</v>
      </c>
      <c r="C4" s="11">
        <v>3</v>
      </c>
      <c r="D4" s="14" t="s">
        <v>6</v>
      </c>
      <c r="E4" s="14">
        <v>2614</v>
      </c>
      <c r="F4" s="14">
        <v>513</v>
      </c>
      <c r="G4" s="14">
        <f t="shared" si="4"/>
        <v>3127</v>
      </c>
      <c r="H4" s="23">
        <f t="shared" si="0"/>
        <v>3439.7000000000003</v>
      </c>
      <c r="I4" s="28">
        <v>9400</v>
      </c>
      <c r="J4" s="29">
        <f t="shared" si="5"/>
        <v>29393800</v>
      </c>
      <c r="K4" s="29">
        <f t="shared" si="1"/>
        <v>27924110</v>
      </c>
      <c r="L4" s="29">
        <f t="shared" si="2"/>
        <v>23515040</v>
      </c>
      <c r="M4" s="30">
        <f t="shared" si="3"/>
        <v>61000</v>
      </c>
      <c r="O4" s="3"/>
      <c r="P4" s="3"/>
    </row>
    <row r="5" spans="1:17" x14ac:dyDescent="0.25">
      <c r="A5" s="10">
        <v>4</v>
      </c>
      <c r="B5" s="15">
        <v>401</v>
      </c>
      <c r="C5" s="11">
        <v>4</v>
      </c>
      <c r="D5" s="14" t="s">
        <v>6</v>
      </c>
      <c r="E5" s="14">
        <v>2614</v>
      </c>
      <c r="F5" s="14">
        <v>513</v>
      </c>
      <c r="G5" s="14">
        <f t="shared" si="4"/>
        <v>3127</v>
      </c>
      <c r="H5" s="23">
        <f t="shared" si="0"/>
        <v>3439.7000000000003</v>
      </c>
      <c r="I5" s="28">
        <v>9400</v>
      </c>
      <c r="J5" s="29">
        <f t="shared" si="5"/>
        <v>29393800</v>
      </c>
      <c r="K5" s="29">
        <f t="shared" si="1"/>
        <v>27924110</v>
      </c>
      <c r="L5" s="29">
        <f t="shared" si="2"/>
        <v>23515040</v>
      </c>
      <c r="M5" s="30">
        <f t="shared" si="3"/>
        <v>61000</v>
      </c>
      <c r="O5" s="3"/>
      <c r="P5" s="3"/>
    </row>
    <row r="6" spans="1:17" x14ac:dyDescent="0.25">
      <c r="A6" s="10">
        <v>5</v>
      </c>
      <c r="B6" s="15">
        <v>501</v>
      </c>
      <c r="C6" s="11">
        <v>5</v>
      </c>
      <c r="D6" s="14" t="s">
        <v>6</v>
      </c>
      <c r="E6" s="14">
        <v>2614</v>
      </c>
      <c r="F6" s="14">
        <v>513</v>
      </c>
      <c r="G6" s="14">
        <f t="shared" si="4"/>
        <v>3127</v>
      </c>
      <c r="H6" s="23">
        <f t="shared" si="0"/>
        <v>3439.7000000000003</v>
      </c>
      <c r="I6" s="28">
        <v>9900</v>
      </c>
      <c r="J6" s="29">
        <f t="shared" si="5"/>
        <v>30957300</v>
      </c>
      <c r="K6" s="29">
        <f t="shared" ref="K6:K24" si="6">J6*0.95</f>
        <v>29409435</v>
      </c>
      <c r="L6" s="29">
        <f t="shared" ref="L6:L24" si="7">J6*0.8</f>
        <v>24765840</v>
      </c>
      <c r="M6" s="30">
        <f t="shared" ref="M6:M24" si="8">MROUND((J6*0.025/12),500)</f>
        <v>64500</v>
      </c>
      <c r="O6" s="3"/>
      <c r="P6" s="3"/>
    </row>
    <row r="7" spans="1:17" x14ac:dyDescent="0.25">
      <c r="A7" s="10">
        <v>6</v>
      </c>
      <c r="B7" s="15">
        <v>601</v>
      </c>
      <c r="C7" s="11">
        <v>6</v>
      </c>
      <c r="D7" s="14" t="s">
        <v>6</v>
      </c>
      <c r="E7" s="14">
        <v>2614</v>
      </c>
      <c r="F7" s="14">
        <v>513</v>
      </c>
      <c r="G7" s="14">
        <f t="shared" si="4"/>
        <v>3127</v>
      </c>
      <c r="H7" s="23">
        <f t="shared" si="0"/>
        <v>3439.7000000000003</v>
      </c>
      <c r="I7" s="28">
        <v>9900</v>
      </c>
      <c r="J7" s="29">
        <f t="shared" si="5"/>
        <v>30957300</v>
      </c>
      <c r="K7" s="29">
        <f t="shared" si="6"/>
        <v>29409435</v>
      </c>
      <c r="L7" s="29">
        <f t="shared" si="7"/>
        <v>24765840</v>
      </c>
      <c r="M7" s="30">
        <f t="shared" si="8"/>
        <v>64500</v>
      </c>
      <c r="O7" s="3"/>
      <c r="P7" s="3"/>
    </row>
    <row r="8" spans="1:17" x14ac:dyDescent="0.25">
      <c r="A8" s="10">
        <v>7</v>
      </c>
      <c r="B8" s="15">
        <v>701</v>
      </c>
      <c r="C8" s="11">
        <v>7</v>
      </c>
      <c r="D8" s="14" t="s">
        <v>6</v>
      </c>
      <c r="E8" s="14">
        <v>2614</v>
      </c>
      <c r="F8" s="14">
        <v>513</v>
      </c>
      <c r="G8" s="14">
        <f t="shared" si="4"/>
        <v>3127</v>
      </c>
      <c r="H8" s="23">
        <f t="shared" si="0"/>
        <v>3439.7000000000003</v>
      </c>
      <c r="I8" s="28">
        <v>9900</v>
      </c>
      <c r="J8" s="29">
        <f t="shared" si="5"/>
        <v>30957300</v>
      </c>
      <c r="K8" s="29">
        <f t="shared" si="6"/>
        <v>29409435</v>
      </c>
      <c r="L8" s="29">
        <f t="shared" si="7"/>
        <v>24765840</v>
      </c>
      <c r="M8" s="30">
        <f t="shared" si="8"/>
        <v>64500</v>
      </c>
      <c r="O8" s="3"/>
      <c r="P8" s="3"/>
    </row>
    <row r="9" spans="1:17" x14ac:dyDescent="0.25">
      <c r="A9" s="10">
        <v>8</v>
      </c>
      <c r="B9" s="15">
        <v>801</v>
      </c>
      <c r="C9" s="11">
        <v>8</v>
      </c>
      <c r="D9" s="14" t="s">
        <v>6</v>
      </c>
      <c r="E9" s="14">
        <v>2614</v>
      </c>
      <c r="F9" s="14">
        <v>513</v>
      </c>
      <c r="G9" s="14">
        <f>E9+F9</f>
        <v>3127</v>
      </c>
      <c r="H9" s="23">
        <f t="shared" si="0"/>
        <v>3439.7000000000003</v>
      </c>
      <c r="I9" s="28">
        <v>9900</v>
      </c>
      <c r="J9" s="29">
        <f t="shared" si="5"/>
        <v>30957300</v>
      </c>
      <c r="K9" s="29">
        <f t="shared" si="6"/>
        <v>29409435</v>
      </c>
      <c r="L9" s="29">
        <f t="shared" si="7"/>
        <v>24765840</v>
      </c>
      <c r="M9" s="30">
        <f t="shared" si="8"/>
        <v>64500</v>
      </c>
      <c r="O9" s="3"/>
      <c r="P9" s="3"/>
    </row>
    <row r="10" spans="1:17" x14ac:dyDescent="0.25">
      <c r="A10" s="10">
        <v>9</v>
      </c>
      <c r="B10" s="15">
        <v>901</v>
      </c>
      <c r="C10" s="11">
        <v>9</v>
      </c>
      <c r="D10" s="14" t="s">
        <v>6</v>
      </c>
      <c r="E10" s="14">
        <v>2614</v>
      </c>
      <c r="F10" s="14">
        <v>513</v>
      </c>
      <c r="G10" s="14">
        <f t="shared" si="4"/>
        <v>3127</v>
      </c>
      <c r="H10" s="23">
        <f t="shared" si="0"/>
        <v>3439.7000000000003</v>
      </c>
      <c r="I10" s="28">
        <v>9900</v>
      </c>
      <c r="J10" s="29">
        <f t="shared" si="5"/>
        <v>30957300</v>
      </c>
      <c r="K10" s="29">
        <f t="shared" si="6"/>
        <v>29409435</v>
      </c>
      <c r="L10" s="29">
        <f t="shared" si="7"/>
        <v>24765840</v>
      </c>
      <c r="M10" s="30">
        <f t="shared" si="8"/>
        <v>64500</v>
      </c>
      <c r="O10" s="3"/>
      <c r="P10" s="3"/>
    </row>
    <row r="11" spans="1:17" x14ac:dyDescent="0.25">
      <c r="A11" s="10">
        <v>10</v>
      </c>
      <c r="B11" s="15">
        <v>1001</v>
      </c>
      <c r="C11" s="11">
        <v>10</v>
      </c>
      <c r="D11" s="14" t="s">
        <v>6</v>
      </c>
      <c r="E11" s="14">
        <v>2614</v>
      </c>
      <c r="F11" s="14">
        <v>513</v>
      </c>
      <c r="G11" s="14">
        <f t="shared" si="4"/>
        <v>3127</v>
      </c>
      <c r="H11" s="23">
        <f t="shared" si="0"/>
        <v>3439.7000000000003</v>
      </c>
      <c r="I11" s="28">
        <v>10400</v>
      </c>
      <c r="J11" s="29">
        <f t="shared" si="5"/>
        <v>32520800</v>
      </c>
      <c r="K11" s="29">
        <f t="shared" si="6"/>
        <v>30894760</v>
      </c>
      <c r="L11" s="29">
        <f t="shared" si="7"/>
        <v>26016640</v>
      </c>
      <c r="M11" s="30">
        <f t="shared" si="8"/>
        <v>68000</v>
      </c>
      <c r="O11" s="3"/>
      <c r="P11" s="3"/>
    </row>
    <row r="12" spans="1:17" x14ac:dyDescent="0.25">
      <c r="A12" s="10">
        <v>11</v>
      </c>
      <c r="B12" s="15">
        <v>1101</v>
      </c>
      <c r="C12" s="11">
        <v>11</v>
      </c>
      <c r="D12" s="14" t="s">
        <v>6</v>
      </c>
      <c r="E12" s="14">
        <v>2614</v>
      </c>
      <c r="F12" s="14">
        <v>513</v>
      </c>
      <c r="G12" s="14">
        <f t="shared" si="4"/>
        <v>3127</v>
      </c>
      <c r="H12" s="23">
        <f t="shared" si="0"/>
        <v>3439.7000000000003</v>
      </c>
      <c r="I12" s="28">
        <v>10400</v>
      </c>
      <c r="J12" s="29">
        <f t="shared" si="5"/>
        <v>32520800</v>
      </c>
      <c r="K12" s="29">
        <f t="shared" si="6"/>
        <v>30894760</v>
      </c>
      <c r="L12" s="29">
        <f t="shared" si="7"/>
        <v>26016640</v>
      </c>
      <c r="M12" s="30">
        <f t="shared" si="8"/>
        <v>68000</v>
      </c>
      <c r="O12" s="3"/>
      <c r="P12" s="3"/>
    </row>
    <row r="13" spans="1:17" x14ac:dyDescent="0.25">
      <c r="A13" s="10">
        <v>12</v>
      </c>
      <c r="B13" s="15">
        <v>1201</v>
      </c>
      <c r="C13" s="11">
        <v>12</v>
      </c>
      <c r="D13" s="14" t="s">
        <v>6</v>
      </c>
      <c r="E13" s="14">
        <v>2614</v>
      </c>
      <c r="F13" s="14">
        <v>513</v>
      </c>
      <c r="G13" s="14">
        <f t="shared" si="4"/>
        <v>3127</v>
      </c>
      <c r="H13" s="23">
        <f t="shared" si="0"/>
        <v>3439.7000000000003</v>
      </c>
      <c r="I13" s="28">
        <v>10400</v>
      </c>
      <c r="J13" s="29">
        <f t="shared" si="5"/>
        <v>32520800</v>
      </c>
      <c r="K13" s="29">
        <f t="shared" si="6"/>
        <v>30894760</v>
      </c>
      <c r="L13" s="29">
        <f t="shared" si="7"/>
        <v>26016640</v>
      </c>
      <c r="M13" s="30">
        <f t="shared" si="8"/>
        <v>68000</v>
      </c>
      <c r="O13" s="3"/>
      <c r="P13" s="3"/>
    </row>
    <row r="14" spans="1:17" x14ac:dyDescent="0.25">
      <c r="A14" s="10">
        <v>13</v>
      </c>
      <c r="B14" s="15">
        <v>1301</v>
      </c>
      <c r="C14" s="11">
        <v>13</v>
      </c>
      <c r="D14" s="14" t="s">
        <v>6</v>
      </c>
      <c r="E14" s="14">
        <v>2614</v>
      </c>
      <c r="F14" s="14">
        <v>513</v>
      </c>
      <c r="G14" s="14">
        <f>E14+F14</f>
        <v>3127</v>
      </c>
      <c r="H14" s="23">
        <f t="shared" si="0"/>
        <v>3439.7000000000003</v>
      </c>
      <c r="I14" s="28">
        <v>10400</v>
      </c>
      <c r="J14" s="29">
        <f t="shared" si="5"/>
        <v>32520800</v>
      </c>
      <c r="K14" s="29">
        <f t="shared" si="6"/>
        <v>30894760</v>
      </c>
      <c r="L14" s="29">
        <f t="shared" si="7"/>
        <v>26016640</v>
      </c>
      <c r="M14" s="30">
        <f t="shared" si="8"/>
        <v>68000</v>
      </c>
      <c r="O14" s="3"/>
      <c r="P14" s="3"/>
    </row>
    <row r="15" spans="1:17" x14ac:dyDescent="0.25">
      <c r="A15" s="10">
        <v>14</v>
      </c>
      <c r="B15" s="15">
        <v>1401</v>
      </c>
      <c r="C15" s="11">
        <v>14</v>
      </c>
      <c r="D15" s="14" t="s">
        <v>6</v>
      </c>
      <c r="E15" s="14">
        <v>2614</v>
      </c>
      <c r="F15" s="14">
        <v>513</v>
      </c>
      <c r="G15" s="14">
        <f t="shared" si="4"/>
        <v>3127</v>
      </c>
      <c r="H15" s="23">
        <f t="shared" si="0"/>
        <v>3439.7000000000003</v>
      </c>
      <c r="I15" s="28">
        <v>10400</v>
      </c>
      <c r="J15" s="29">
        <f t="shared" si="5"/>
        <v>32520800</v>
      </c>
      <c r="K15" s="29">
        <f t="shared" si="6"/>
        <v>30894760</v>
      </c>
      <c r="L15" s="29">
        <f t="shared" si="7"/>
        <v>26016640</v>
      </c>
      <c r="M15" s="30">
        <f t="shared" si="8"/>
        <v>68000</v>
      </c>
      <c r="O15" s="4"/>
    </row>
    <row r="16" spans="1:17" x14ac:dyDescent="0.25">
      <c r="A16" s="10">
        <v>15</v>
      </c>
      <c r="B16" s="15">
        <v>1501</v>
      </c>
      <c r="C16" s="11">
        <v>15</v>
      </c>
      <c r="D16" s="14" t="s">
        <v>6</v>
      </c>
      <c r="E16" s="14">
        <v>2614</v>
      </c>
      <c r="F16" s="14">
        <v>513</v>
      </c>
      <c r="G16" s="14">
        <f t="shared" si="4"/>
        <v>3127</v>
      </c>
      <c r="H16" s="23">
        <f t="shared" si="0"/>
        <v>3439.7000000000003</v>
      </c>
      <c r="I16" s="28">
        <v>10900</v>
      </c>
      <c r="J16" s="29">
        <f t="shared" si="5"/>
        <v>34084300</v>
      </c>
      <c r="K16" s="29">
        <f t="shared" si="6"/>
        <v>32380085</v>
      </c>
      <c r="L16" s="29">
        <f t="shared" si="7"/>
        <v>27267440</v>
      </c>
      <c r="M16" s="30">
        <f t="shared" si="8"/>
        <v>71000</v>
      </c>
      <c r="O16" s="5"/>
    </row>
    <row r="17" spans="1:14" x14ac:dyDescent="0.25">
      <c r="A17" s="10">
        <v>16</v>
      </c>
      <c r="B17" s="15">
        <v>1601</v>
      </c>
      <c r="C17" s="11">
        <v>16</v>
      </c>
      <c r="D17" s="14" t="s">
        <v>6</v>
      </c>
      <c r="E17" s="14">
        <v>2894</v>
      </c>
      <c r="F17" s="14">
        <v>646</v>
      </c>
      <c r="G17" s="14">
        <f t="shared" si="4"/>
        <v>3540</v>
      </c>
      <c r="H17" s="23">
        <f t="shared" si="0"/>
        <v>3894.0000000000005</v>
      </c>
      <c r="I17" s="28">
        <v>10900</v>
      </c>
      <c r="J17" s="29">
        <f t="shared" si="5"/>
        <v>38586000</v>
      </c>
      <c r="K17" s="29">
        <f t="shared" si="6"/>
        <v>36656700</v>
      </c>
      <c r="L17" s="29">
        <f t="shared" si="7"/>
        <v>30868800</v>
      </c>
      <c r="M17" s="30">
        <f t="shared" si="8"/>
        <v>80500</v>
      </c>
    </row>
    <row r="18" spans="1:14" x14ac:dyDescent="0.25">
      <c r="A18" s="10">
        <v>17</v>
      </c>
      <c r="B18" s="15">
        <v>1701</v>
      </c>
      <c r="C18" s="11">
        <v>17</v>
      </c>
      <c r="D18" s="14" t="s">
        <v>6</v>
      </c>
      <c r="E18" s="14">
        <v>2894</v>
      </c>
      <c r="F18" s="14">
        <v>646</v>
      </c>
      <c r="G18" s="14">
        <f t="shared" si="4"/>
        <v>3540</v>
      </c>
      <c r="H18" s="23">
        <f t="shared" si="0"/>
        <v>3894.0000000000005</v>
      </c>
      <c r="I18" s="28">
        <v>10900</v>
      </c>
      <c r="J18" s="29">
        <f t="shared" si="5"/>
        <v>38586000</v>
      </c>
      <c r="K18" s="29">
        <f t="shared" si="6"/>
        <v>36656700</v>
      </c>
      <c r="L18" s="29">
        <f t="shared" si="7"/>
        <v>30868800</v>
      </c>
      <c r="M18" s="30">
        <f t="shared" si="8"/>
        <v>80500</v>
      </c>
    </row>
    <row r="19" spans="1:14" x14ac:dyDescent="0.25">
      <c r="A19" s="10">
        <v>18</v>
      </c>
      <c r="B19" s="15">
        <v>1801</v>
      </c>
      <c r="C19" s="11">
        <v>18</v>
      </c>
      <c r="D19" s="14" t="s">
        <v>6</v>
      </c>
      <c r="E19" s="14">
        <v>2894</v>
      </c>
      <c r="F19" s="14">
        <v>646</v>
      </c>
      <c r="G19" s="14">
        <f t="shared" si="4"/>
        <v>3540</v>
      </c>
      <c r="H19" s="23">
        <f t="shared" si="0"/>
        <v>3894.0000000000005</v>
      </c>
      <c r="I19" s="28">
        <v>10900</v>
      </c>
      <c r="J19" s="29">
        <f t="shared" si="5"/>
        <v>38586000</v>
      </c>
      <c r="K19" s="29">
        <f t="shared" si="6"/>
        <v>36656700</v>
      </c>
      <c r="L19" s="29">
        <f t="shared" si="7"/>
        <v>30868800</v>
      </c>
      <c r="M19" s="30">
        <f t="shared" si="8"/>
        <v>80500</v>
      </c>
    </row>
    <row r="20" spans="1:14" x14ac:dyDescent="0.25">
      <c r="A20" s="10">
        <v>19</v>
      </c>
      <c r="B20" s="15">
        <v>1901</v>
      </c>
      <c r="C20" s="11">
        <v>19</v>
      </c>
      <c r="D20" s="14" t="s">
        <v>6</v>
      </c>
      <c r="E20" s="14">
        <v>2894</v>
      </c>
      <c r="F20" s="14">
        <v>646</v>
      </c>
      <c r="G20" s="14">
        <f t="shared" si="4"/>
        <v>3540</v>
      </c>
      <c r="H20" s="23">
        <f t="shared" si="0"/>
        <v>3894.0000000000005</v>
      </c>
      <c r="I20" s="28">
        <v>10900</v>
      </c>
      <c r="J20" s="29">
        <f t="shared" si="5"/>
        <v>38586000</v>
      </c>
      <c r="K20" s="29">
        <f t="shared" si="6"/>
        <v>36656700</v>
      </c>
      <c r="L20" s="29">
        <f t="shared" si="7"/>
        <v>30868800</v>
      </c>
      <c r="M20" s="30">
        <f t="shared" si="8"/>
        <v>80500</v>
      </c>
    </row>
    <row r="21" spans="1:14" x14ac:dyDescent="0.25">
      <c r="A21" s="10">
        <v>20</v>
      </c>
      <c r="B21" s="15">
        <v>2001</v>
      </c>
      <c r="C21" s="11">
        <v>20</v>
      </c>
      <c r="D21" s="14" t="s">
        <v>6</v>
      </c>
      <c r="E21" s="14">
        <v>2894</v>
      </c>
      <c r="F21" s="14">
        <v>646</v>
      </c>
      <c r="G21" s="14">
        <f>E21+F21</f>
        <v>3540</v>
      </c>
      <c r="H21" s="23">
        <f t="shared" si="0"/>
        <v>3894.0000000000005</v>
      </c>
      <c r="I21" s="28">
        <v>11400</v>
      </c>
      <c r="J21" s="29">
        <f t="shared" si="5"/>
        <v>40356000</v>
      </c>
      <c r="K21" s="29">
        <f t="shared" si="6"/>
        <v>38338200</v>
      </c>
      <c r="L21" s="29">
        <f t="shared" si="7"/>
        <v>32284800</v>
      </c>
      <c r="M21" s="30">
        <f t="shared" si="8"/>
        <v>84000</v>
      </c>
    </row>
    <row r="22" spans="1:14" x14ac:dyDescent="0.25">
      <c r="A22" s="10">
        <v>21</v>
      </c>
      <c r="B22" s="15">
        <v>2101</v>
      </c>
      <c r="C22" s="11">
        <v>21</v>
      </c>
      <c r="D22" s="14" t="s">
        <v>6</v>
      </c>
      <c r="E22" s="14">
        <v>2894</v>
      </c>
      <c r="F22" s="14">
        <v>646</v>
      </c>
      <c r="G22" s="14">
        <f t="shared" si="4"/>
        <v>3540</v>
      </c>
      <c r="H22" s="23">
        <f t="shared" si="0"/>
        <v>3894.0000000000005</v>
      </c>
      <c r="I22" s="28">
        <v>11400</v>
      </c>
      <c r="J22" s="29">
        <f t="shared" si="5"/>
        <v>40356000</v>
      </c>
      <c r="K22" s="29">
        <f t="shared" si="6"/>
        <v>38338200</v>
      </c>
      <c r="L22" s="29">
        <f t="shared" si="7"/>
        <v>32284800</v>
      </c>
      <c r="M22" s="30">
        <f t="shared" si="8"/>
        <v>84000</v>
      </c>
    </row>
    <row r="23" spans="1:14" x14ac:dyDescent="0.25">
      <c r="A23" s="10">
        <v>22</v>
      </c>
      <c r="B23" s="15">
        <v>2201</v>
      </c>
      <c r="C23" s="11">
        <v>22</v>
      </c>
      <c r="D23" s="14" t="s">
        <v>6</v>
      </c>
      <c r="E23" s="14">
        <v>2894</v>
      </c>
      <c r="F23" s="14">
        <v>646</v>
      </c>
      <c r="G23" s="14">
        <f t="shared" si="4"/>
        <v>3540</v>
      </c>
      <c r="H23" s="23">
        <f t="shared" si="0"/>
        <v>3894.0000000000005</v>
      </c>
      <c r="I23" s="28">
        <v>11400</v>
      </c>
      <c r="J23" s="29">
        <f t="shared" si="5"/>
        <v>40356000</v>
      </c>
      <c r="K23" s="29">
        <f t="shared" si="6"/>
        <v>38338200</v>
      </c>
      <c r="L23" s="29">
        <f t="shared" si="7"/>
        <v>32284800</v>
      </c>
      <c r="M23" s="30">
        <f t="shared" si="8"/>
        <v>84000</v>
      </c>
    </row>
    <row r="24" spans="1:14" x14ac:dyDescent="0.25">
      <c r="A24" s="10">
        <v>23</v>
      </c>
      <c r="B24" s="15">
        <v>2301</v>
      </c>
      <c r="C24" s="11">
        <v>23</v>
      </c>
      <c r="D24" s="14" t="s">
        <v>6</v>
      </c>
      <c r="E24" s="14">
        <v>2894</v>
      </c>
      <c r="F24" s="14">
        <v>646</v>
      </c>
      <c r="G24" s="14">
        <f>E24+F24</f>
        <v>3540</v>
      </c>
      <c r="H24" s="23">
        <f t="shared" si="0"/>
        <v>3894.0000000000005</v>
      </c>
      <c r="I24" s="28">
        <v>11400</v>
      </c>
      <c r="J24" s="29">
        <f t="shared" si="5"/>
        <v>40356000</v>
      </c>
      <c r="K24" s="29">
        <f t="shared" si="6"/>
        <v>38338200</v>
      </c>
      <c r="L24" s="29">
        <f t="shared" si="7"/>
        <v>32284800</v>
      </c>
      <c r="M24" s="30">
        <f t="shared" si="8"/>
        <v>84000</v>
      </c>
    </row>
    <row r="25" spans="1:14" ht="16.5" x14ac:dyDescent="0.3">
      <c r="A25" s="43" t="s">
        <v>2</v>
      </c>
      <c r="B25" s="44"/>
      <c r="C25" s="44"/>
      <c r="D25" s="45"/>
      <c r="E25" s="24">
        <f>SUM(E2:E24)</f>
        <v>62362</v>
      </c>
      <c r="F25" s="24">
        <f>SUM(F2:F24)</f>
        <v>12863</v>
      </c>
      <c r="G25" s="24">
        <f>SUM(G2:G24)</f>
        <v>75225</v>
      </c>
      <c r="H25" s="24">
        <f>SUM(H2:H24)</f>
        <v>82747.499999999985</v>
      </c>
      <c r="I25" s="25"/>
      <c r="J25" s="26">
        <f>SUM(J2:J24)</f>
        <v>784818000</v>
      </c>
      <c r="K25" s="27">
        <f>SUM(K2:K24)</f>
        <v>745577100</v>
      </c>
      <c r="L25" s="27">
        <f>SUM(L2:L24)</f>
        <v>627854400</v>
      </c>
      <c r="M25" s="12"/>
    </row>
    <row r="26" spans="1:14" x14ac:dyDescent="0.25">
      <c r="H26" s="36">
        <f>H25*2300</f>
        <v>190319249.99999997</v>
      </c>
      <c r="J26" s="31"/>
    </row>
    <row r="27" spans="1:14" x14ac:dyDescent="0.25">
      <c r="G27" s="46"/>
      <c r="H27" s="47"/>
      <c r="J27" s="31"/>
    </row>
    <row r="31" spans="1:14" x14ac:dyDescent="0.25">
      <c r="G31" s="37"/>
      <c r="H31" s="37" t="s">
        <v>16</v>
      </c>
      <c r="I31" s="38" t="s">
        <v>15</v>
      </c>
      <c r="J31" s="37" t="s">
        <v>17</v>
      </c>
      <c r="K31" s="38" t="s">
        <v>19</v>
      </c>
      <c r="L31" s="37" t="s">
        <v>18</v>
      </c>
      <c r="M31" s="38" t="s">
        <v>19</v>
      </c>
    </row>
    <row r="32" spans="1:14" x14ac:dyDescent="0.25">
      <c r="G32" s="39"/>
      <c r="H32" s="37">
        <v>232.8</v>
      </c>
      <c r="I32" s="37">
        <v>10.029999999999999</v>
      </c>
      <c r="J32" s="17">
        <f>H32+I32</f>
        <v>242.83</v>
      </c>
      <c r="K32" s="40">
        <f>J32*10.764</f>
        <v>2613.8221199999998</v>
      </c>
      <c r="L32" s="38">
        <v>47.68</v>
      </c>
      <c r="M32" s="41">
        <f>L32*10.764</f>
        <v>513.22751999999991</v>
      </c>
      <c r="N32" s="2">
        <f>K32+M32</f>
        <v>3127.0496399999997</v>
      </c>
    </row>
    <row r="33" spans="5:14" x14ac:dyDescent="0.25">
      <c r="G33" s="18"/>
      <c r="I33" s="1"/>
      <c r="J33" s="1"/>
      <c r="K33" s="1"/>
      <c r="L33" s="1"/>
      <c r="M33" s="1"/>
    </row>
    <row r="34" spans="5:14" x14ac:dyDescent="0.25">
      <c r="G34" s="18"/>
      <c r="I34" s="1"/>
      <c r="J34" s="1"/>
      <c r="K34" s="1"/>
      <c r="L34" s="1"/>
      <c r="M34" s="1"/>
    </row>
    <row r="35" spans="5:14" x14ac:dyDescent="0.25">
      <c r="E35" s="33"/>
      <c r="G35" s="18"/>
      <c r="H35" s="37" t="s">
        <v>16</v>
      </c>
      <c r="I35" s="38" t="s">
        <v>15</v>
      </c>
      <c r="J35" s="37" t="s">
        <v>17</v>
      </c>
      <c r="K35" s="38" t="s">
        <v>19</v>
      </c>
      <c r="L35" s="37" t="s">
        <v>18</v>
      </c>
      <c r="M35" s="38" t="s">
        <v>19</v>
      </c>
    </row>
    <row r="36" spans="5:14" x14ac:dyDescent="0.25">
      <c r="G36" s="18"/>
      <c r="H36" s="37">
        <v>258.83</v>
      </c>
      <c r="I36" s="37">
        <v>10.029999999999999</v>
      </c>
      <c r="J36" s="17">
        <f>H36+I36</f>
        <v>268.85999999999996</v>
      </c>
      <c r="K36" s="40">
        <f>J36*10.764</f>
        <v>2894.0090399999995</v>
      </c>
      <c r="L36" s="38">
        <v>60.04</v>
      </c>
      <c r="M36" s="41">
        <f>L36*10.764</f>
        <v>646.27055999999993</v>
      </c>
      <c r="N36" s="2">
        <f>K36+M36</f>
        <v>3540.2795999999994</v>
      </c>
    </row>
    <row r="37" spans="5:14" x14ac:dyDescent="0.25">
      <c r="G37" s="18"/>
      <c r="I37" s="1"/>
      <c r="J37" s="1"/>
      <c r="K37" s="1"/>
      <c r="L37" s="1"/>
      <c r="M37" s="1"/>
      <c r="N37" s="1">
        <f>N36/10.764</f>
        <v>328.9</v>
      </c>
    </row>
    <row r="38" spans="5:14" x14ac:dyDescent="0.25">
      <c r="G38" s="18"/>
      <c r="I38" s="1"/>
      <c r="J38" s="1"/>
      <c r="K38" s="1"/>
      <c r="L38" s="1"/>
      <c r="M38" s="1"/>
    </row>
    <row r="39" spans="5:14" x14ac:dyDescent="0.25">
      <c r="G39" s="18"/>
      <c r="I39" s="1"/>
      <c r="J39" s="1"/>
      <c r="K39" s="1"/>
      <c r="L39" s="1"/>
      <c r="M39" s="1"/>
    </row>
    <row r="40" spans="5:14" x14ac:dyDescent="0.25">
      <c r="G40" s="18"/>
      <c r="H40" s="32"/>
      <c r="J40" s="32"/>
    </row>
    <row r="41" spans="5:14" x14ac:dyDescent="0.25">
      <c r="G41" s="18"/>
      <c r="H41" s="32"/>
      <c r="I41" s="32"/>
      <c r="J41" s="32"/>
    </row>
    <row r="42" spans="5:14" x14ac:dyDescent="0.25">
      <c r="G42" s="18"/>
      <c r="H42" s="32"/>
      <c r="J42" s="32"/>
    </row>
    <row r="44" spans="5:14" x14ac:dyDescent="0.25">
      <c r="L44" s="32"/>
    </row>
    <row r="50" spans="7:12" x14ac:dyDescent="0.25">
      <c r="G50" s="33"/>
      <c r="J50" s="32"/>
      <c r="L50" s="42"/>
    </row>
    <row r="51" spans="7:12" x14ac:dyDescent="0.25">
      <c r="G51" s="33"/>
    </row>
  </sheetData>
  <mergeCells count="2">
    <mergeCell ref="A25:D25"/>
    <mergeCell ref="G27:H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5"/>
  <sheetViews>
    <sheetView topLeftCell="C18" zoomScale="130" zoomScaleNormal="130" workbookViewId="0">
      <selection activeCell="I29" sqref="I29"/>
    </sheetView>
  </sheetViews>
  <sheetFormatPr defaultRowHeight="15" x14ac:dyDescent="0.25"/>
  <cols>
    <col min="5" max="7" width="9.140625" style="1"/>
    <col min="8" max="8" width="10.85546875" style="1" customWidth="1"/>
    <col min="9" max="9" width="9.140625" style="1"/>
    <col min="10" max="10" width="14.28515625" bestFit="1" customWidth="1"/>
    <col min="12" max="12" width="13.140625" customWidth="1"/>
    <col min="14" max="15" width="14.28515625" bestFit="1" customWidth="1"/>
  </cols>
  <sheetData>
    <row r="3" spans="2:16" x14ac:dyDescent="0.25">
      <c r="C3" s="1"/>
      <c r="J3" s="1"/>
      <c r="K3" s="1"/>
      <c r="L3" s="1"/>
    </row>
    <row r="4" spans="2:16" x14ac:dyDescent="0.25">
      <c r="B4" s="17"/>
      <c r="C4" s="17"/>
      <c r="D4" s="17"/>
      <c r="E4" s="17"/>
      <c r="F4" s="17"/>
      <c r="G4" s="17"/>
      <c r="H4" s="17"/>
      <c r="I4" s="17"/>
      <c r="J4" s="6"/>
      <c r="K4" s="21"/>
      <c r="L4" s="17"/>
      <c r="M4" s="19"/>
      <c r="N4" s="20"/>
      <c r="O4" s="20">
        <f>M4+N4+J4</f>
        <v>0</v>
      </c>
      <c r="P4" s="3" t="e">
        <f>O4/G4</f>
        <v>#DIV/0!</v>
      </c>
    </row>
    <row r="5" spans="2:16" x14ac:dyDescent="0.25">
      <c r="B5" s="17"/>
      <c r="C5" s="17"/>
      <c r="D5" s="17"/>
      <c r="E5" s="17"/>
      <c r="F5" s="17"/>
      <c r="G5" s="17"/>
      <c r="H5" s="17"/>
      <c r="I5" s="17"/>
      <c r="J5" s="6"/>
      <c r="K5" s="21"/>
      <c r="L5" s="17"/>
      <c r="M5" s="19"/>
      <c r="N5" s="20"/>
      <c r="O5" s="19"/>
    </row>
    <row r="6" spans="2:16" x14ac:dyDescent="0.25">
      <c r="B6" s="17"/>
      <c r="C6" s="17"/>
      <c r="D6" s="17"/>
      <c r="E6" s="17"/>
      <c r="F6" s="17"/>
      <c r="G6" s="17"/>
      <c r="H6" s="17"/>
      <c r="I6" s="17"/>
      <c r="J6" s="6"/>
      <c r="K6" s="21"/>
      <c r="L6" s="21"/>
      <c r="M6" s="19"/>
      <c r="N6" s="19"/>
      <c r="O6" s="19"/>
    </row>
    <row r="7" spans="2:16" x14ac:dyDescent="0.25">
      <c r="B7" s="17"/>
      <c r="C7" s="17"/>
      <c r="D7" s="17"/>
      <c r="E7" s="17"/>
      <c r="F7" s="17"/>
      <c r="G7" s="17"/>
      <c r="H7" s="17"/>
      <c r="I7" s="17"/>
      <c r="J7" s="6"/>
      <c r="K7" s="21"/>
    </row>
    <row r="8" spans="2:16" x14ac:dyDescent="0.25">
      <c r="B8" s="17"/>
      <c r="C8" s="17"/>
      <c r="D8" s="17"/>
      <c r="E8" s="17"/>
      <c r="F8" s="17"/>
      <c r="G8" s="17"/>
      <c r="H8" s="17"/>
      <c r="I8" s="17"/>
      <c r="J8" s="6"/>
      <c r="K8" s="21"/>
      <c r="L8" s="17"/>
    </row>
    <row r="9" spans="2:16" x14ac:dyDescent="0.25">
      <c r="B9" s="17"/>
      <c r="C9" s="17"/>
      <c r="D9" s="17"/>
      <c r="E9" s="17"/>
      <c r="F9" s="17"/>
      <c r="G9" s="17"/>
      <c r="H9" s="17"/>
      <c r="I9" s="17"/>
      <c r="J9" s="6"/>
      <c r="K9" s="21"/>
      <c r="L9" s="21"/>
    </row>
    <row r="10" spans="2:16" x14ac:dyDescent="0.25">
      <c r="B10" s="17"/>
      <c r="D10" s="19"/>
      <c r="E10" s="19"/>
      <c r="F10" s="19"/>
      <c r="G10" s="19"/>
      <c r="H10" s="19"/>
      <c r="I10" s="17"/>
      <c r="J10" s="6"/>
      <c r="K10" s="20"/>
      <c r="L10" s="21"/>
    </row>
    <row r="11" spans="2:16" x14ac:dyDescent="0.25">
      <c r="B11" s="17"/>
      <c r="D11" s="19"/>
      <c r="E11" s="19"/>
      <c r="F11" s="19"/>
      <c r="G11" s="19"/>
      <c r="H11" s="19"/>
      <c r="I11" s="17"/>
      <c r="J11" s="6"/>
      <c r="K11" s="20"/>
      <c r="L11" s="21"/>
    </row>
    <row r="12" spans="2:16" x14ac:dyDescent="0.25">
      <c r="B12" s="17"/>
      <c r="D12" s="19"/>
      <c r="E12" s="19"/>
      <c r="F12" s="19"/>
      <c r="G12" s="19"/>
      <c r="J12" s="6"/>
      <c r="K12" s="20"/>
      <c r="L12" s="21"/>
    </row>
    <row r="13" spans="2:16" x14ac:dyDescent="0.25">
      <c r="B13" s="17"/>
      <c r="D13" s="19"/>
      <c r="E13" s="19"/>
      <c r="F13" s="19"/>
      <c r="G13" s="19"/>
      <c r="H13" s="19"/>
      <c r="I13" s="17"/>
      <c r="J13" s="6"/>
      <c r="K13" s="20"/>
      <c r="L13" s="21"/>
    </row>
    <row r="14" spans="2:16" x14ac:dyDescent="0.25">
      <c r="B14" s="18"/>
      <c r="C14" s="34"/>
      <c r="D14" s="35"/>
      <c r="E14" s="35"/>
      <c r="F14" s="35"/>
      <c r="G14" s="35"/>
      <c r="H14" s="35"/>
      <c r="I14" s="18"/>
      <c r="J14" s="31"/>
      <c r="K14" s="20"/>
      <c r="L14" s="21"/>
    </row>
    <row r="15" spans="2:16" x14ac:dyDescent="0.25">
      <c r="D15" s="19"/>
      <c r="E15" s="19"/>
      <c r="F15" s="19"/>
      <c r="G15" s="19"/>
      <c r="H15" s="19"/>
      <c r="I15" s="17"/>
      <c r="K15" s="20"/>
      <c r="L15" s="21"/>
    </row>
    <row r="16" spans="2:16" x14ac:dyDescent="0.25">
      <c r="D16" s="19"/>
      <c r="E16" s="19"/>
      <c r="F16" s="19"/>
      <c r="G16" s="19"/>
      <c r="H16" s="19"/>
      <c r="I16" s="17"/>
      <c r="K16" s="20"/>
      <c r="L16" s="21"/>
    </row>
    <row r="17" spans="4:12" x14ac:dyDescent="0.25">
      <c r="D17" s="19"/>
      <c r="E17" s="19"/>
      <c r="F17" s="19"/>
      <c r="G17" s="19"/>
      <c r="H17" s="19"/>
      <c r="I17" s="17"/>
      <c r="K17" s="20"/>
      <c r="L17" s="21"/>
    </row>
    <row r="18" spans="4:12" x14ac:dyDescent="0.25">
      <c r="D18" s="19"/>
      <c r="E18" s="19"/>
      <c r="F18" s="19"/>
      <c r="G18" s="19"/>
      <c r="H18" s="19"/>
      <c r="I18" s="17"/>
      <c r="K18" s="20"/>
      <c r="L18" s="21"/>
    </row>
    <row r="19" spans="4:12" x14ac:dyDescent="0.25">
      <c r="D19" s="2"/>
      <c r="I19" s="17"/>
      <c r="L19" s="21"/>
    </row>
    <row r="20" spans="4:12" x14ac:dyDescent="0.25">
      <c r="I20" s="17"/>
    </row>
    <row r="21" spans="4:12" x14ac:dyDescent="0.25">
      <c r="I21" s="17"/>
    </row>
    <row r="22" spans="4:12" x14ac:dyDescent="0.25">
      <c r="I22" s="17"/>
    </row>
    <row r="23" spans="4:12" x14ac:dyDescent="0.25">
      <c r="I23" s="17"/>
    </row>
    <row r="25" spans="4:12" x14ac:dyDescent="0.25">
      <c r="F25">
        <v>40000</v>
      </c>
      <c r="G25">
        <v>2073</v>
      </c>
      <c r="H25">
        <f>F25*G25</f>
        <v>82920000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N14" sqref="N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4" sqref="D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2" sqref="P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3" sqref="M1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Rushiraj Highland</vt:lpstr>
      <vt:lpstr>IGR</vt:lpstr>
      <vt:lpstr>Listing1</vt:lpstr>
      <vt:lpstr>Listing2</vt:lpstr>
      <vt:lpstr>Listing3</vt:lpstr>
      <vt:lpstr>Listing4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cp:lastPrinted>2013-08-31T05:30:46Z</cp:lastPrinted>
  <dcterms:created xsi:type="dcterms:W3CDTF">2013-08-30T08:57:19Z</dcterms:created>
  <dcterms:modified xsi:type="dcterms:W3CDTF">2024-09-11T18:05:10Z</dcterms:modified>
</cp:coreProperties>
</file>