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Mira Road\ARIF M FAQUIH\"/>
    </mc:Choice>
  </mc:AlternateContent>
  <xr:revisionPtr revIDLastSave="0" documentId="13_ncr:1_{AC485850-3B97-4165-B316-9BC6B3BED75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39" i="4" l="1"/>
  <c r="Q38" i="4"/>
  <c r="Q36" i="4"/>
  <c r="Q35" i="4"/>
  <c r="Q34" i="4"/>
  <c r="Q31" i="4"/>
  <c r="P29" i="4"/>
  <c r="Q29" i="4" s="1"/>
  <c r="Q33" i="4"/>
  <c r="Q32" i="4"/>
  <c r="Q30" i="4"/>
  <c r="Q28" i="4"/>
  <c r="Q27" i="4"/>
  <c r="Q26" i="4"/>
  <c r="Q25" i="4"/>
  <c r="Q24" i="4"/>
  <c r="Q23" i="4"/>
  <c r="P12" i="4" l="1"/>
  <c r="Q11" i="4"/>
  <c r="Q10" i="4"/>
  <c r="S10" i="4"/>
  <c r="Q9" i="4"/>
  <c r="H21" i="4"/>
  <c r="H32" i="4"/>
  <c r="J18" i="4"/>
  <c r="I19" i="4"/>
  <c r="I18" i="4"/>
  <c r="Q12" i="4" l="1"/>
  <c r="P11" i="4"/>
  <c r="P10" i="4"/>
  <c r="P9" i="4"/>
  <c r="P8" i="4"/>
  <c r="P7" i="4"/>
  <c r="P6" i="4"/>
  <c r="P5" i="4"/>
  <c r="P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<sst xmlns="http://schemas.openxmlformats.org/spreadsheetml/2006/main" count="42" uniqueCount="35">
  <si>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</si>
  <si>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</si>
  <si>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</si>
  <si>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</si>
  <si>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</si>
  <si>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</si>
  <si>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</si>
  <si>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</si>
  <si>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</si>
  <si>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</si>
  <si>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</si>
  <si>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</si>
  <si>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</si>
  <si>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2106, 21st Floor, Wing - C, Ananta C.H.S Ltd, Shrikrishna Nagar, Filmcity Road, Village - Malad, Goregaon East,</t>
  </si>
  <si>
    <t>draft - 1.20cr.</t>
  </si>
  <si>
    <t>ca</t>
  </si>
  <si>
    <t>2 car parking at podium</t>
  </si>
  <si>
    <t>rate</t>
  </si>
  <si>
    <t>fmv</t>
  </si>
  <si>
    <t>bua</t>
  </si>
  <si>
    <t>oc - 2017</t>
  </si>
  <si>
    <t xml:space="preserve">agreemetn </t>
  </si>
  <si>
    <t>19.11.2016</t>
  </si>
  <si>
    <t>av</t>
  </si>
  <si>
    <t>sd</t>
  </si>
  <si>
    <t>rd</t>
  </si>
  <si>
    <t>17.05.24</t>
  </si>
  <si>
    <t>10.04.23</t>
  </si>
  <si>
    <t>23.03.23</t>
  </si>
  <si>
    <t>16.03.23</t>
  </si>
  <si>
    <t>mca</t>
  </si>
  <si>
    <t>vastukala</t>
  </si>
  <si>
    <t>Vankar</t>
  </si>
  <si>
    <t>vankar</t>
  </si>
  <si>
    <t>1.40 to 1.50 cr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</si>
</sst>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4" borderId="0" xfId="0" applyFill="1"/>
    <xf numFmtId="4" fontId="0" fillId="4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45</xdr:row>
      <xdr:rowOff>39238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BBBCFB-4E54-4E32-A57E-E060246E1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1545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46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02F0EB-499C-40B8-953E-6921D18D5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686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31</xdr:col>
      <xdr:colOff>409575</xdr:colOff>
      <xdr:row>48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110CDE-65ED-447E-BD47-B59B93F71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18087975" cy="8658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410823</xdr:colOff>
      <xdr:row>51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3CD275-7C5F-4E89-8BD6-D02D8CB7D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45223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344139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C1BDD3-339C-4BA4-9CE6-23B39AAB9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78539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16F237-5A5D-4F81-BD19-3A5B22A0D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410823</xdr:colOff>
      <xdr:row>52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569EAE-FF61-4007-A17F-A9A7F7789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45223" cy="8688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439402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6C9EF4-2004-46CA-A038-4C9988DAC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73802" cy="8678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5A6D9E-0BE5-4326-9D66-865777A47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213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396E36-0EB0-4846-A7FC-133D493A4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6868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AC6938-A1F0-40BD-B9B9-869955491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543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9"/>
  <sheetViews>
    <sheetView tabSelected="1" topLeftCell="D1" zoomScaleNormal="100" workbookViewId="0">
      <selection activeCell="H25" sqref="H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630</v>
      </c>
      <c r="C2" s="4">
        <f>B2*1.2</f>
        <v>756</v>
      </c>
      <c r="D2" s="4">
        <f t="shared" ref="D2:D13" si="2">C2*1.2</f>
        <v>907.19999999999993</v>
      </c>
      <c r="E2" s="5">
        <f t="shared" ref="E2:E13" si="3">R2</f>
        <v>14000000</v>
      </c>
      <c r="F2" s="10">
        <f t="shared" ref="F2:F13" si="4">ROUND((E2/B2),0)</f>
        <v>22222</v>
      </c>
      <c r="G2" s="10">
        <f t="shared" ref="G2:G13" si="5">ROUND((E2/C2),0)</f>
        <v>18519</v>
      </c>
      <c r="H2" s="10">
        <f t="shared" ref="H2:H13" si="6">ROUND((E2/D2),0)</f>
        <v>15432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1" si="8">O2/1.2</f>
        <v>0</v>
      </c>
      <c r="Q2">
        <v>630</v>
      </c>
      <c r="R2" s="2">
        <v>14000000</v>
      </c>
      <c r="S2" s="8"/>
      <c r="T2" s="8"/>
    </row>
    <row r="3" spans="1:22" x14ac:dyDescent="0.25">
      <c r="A3" s="4">
        <f t="shared" si="0"/>
        <v>0</v>
      </c>
      <c r="B3" s="4">
        <f t="shared" si="1"/>
        <v>558.33333333333337</v>
      </c>
      <c r="C3" s="4">
        <f t="shared" ref="C3:C15" si="9">B3*1.2</f>
        <v>670</v>
      </c>
      <c r="D3" s="4">
        <f t="shared" si="2"/>
        <v>804</v>
      </c>
      <c r="E3" s="5">
        <f t="shared" si="3"/>
        <v>11100000</v>
      </c>
      <c r="F3" s="10">
        <f t="shared" si="4"/>
        <v>19881</v>
      </c>
      <c r="G3" s="10">
        <f t="shared" si="5"/>
        <v>16567</v>
      </c>
      <c r="H3" s="10">
        <f t="shared" si="6"/>
        <v>13806</v>
      </c>
      <c r="I3" s="4" t="e">
        <f>#REF!</f>
        <v>#REF!</v>
      </c>
      <c r="J3" s="4">
        <f t="shared" si="7"/>
        <v>0</v>
      </c>
      <c r="O3">
        <v>0</v>
      </c>
      <c r="P3">
        <v>670</v>
      </c>
      <c r="Q3">
        <f t="shared" ref="Q3:Q12" si="10">P3/1.2</f>
        <v>558.33333333333337</v>
      </c>
      <c r="R3" s="2">
        <v>11100000</v>
      </c>
      <c r="S3" s="8"/>
      <c r="T3" s="8"/>
    </row>
    <row r="4" spans="1:22" x14ac:dyDescent="0.25">
      <c r="A4" s="4">
        <f t="shared" si="0"/>
        <v>0</v>
      </c>
      <c r="B4" s="4">
        <f t="shared" si="1"/>
        <v>750</v>
      </c>
      <c r="C4" s="4">
        <f t="shared" si="9"/>
        <v>900</v>
      </c>
      <c r="D4" s="4">
        <f t="shared" si="2"/>
        <v>1080</v>
      </c>
      <c r="E4" s="5">
        <f t="shared" si="3"/>
        <v>18500000</v>
      </c>
      <c r="F4" s="15">
        <f t="shared" si="4"/>
        <v>24667</v>
      </c>
      <c r="G4" s="10">
        <f t="shared" si="5"/>
        <v>20556</v>
      </c>
      <c r="H4" s="10">
        <f t="shared" si="6"/>
        <v>17130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750</v>
      </c>
      <c r="R4" s="2">
        <v>18500000</v>
      </c>
      <c r="S4" s="8"/>
      <c r="T4" s="8"/>
      <c r="U4" s="11" t="s">
        <v>31</v>
      </c>
    </row>
    <row r="5" spans="1:22" x14ac:dyDescent="0.25">
      <c r="A5" s="4">
        <f t="shared" si="0"/>
        <v>0</v>
      </c>
      <c r="B5" s="4">
        <f t="shared" si="1"/>
        <v>600</v>
      </c>
      <c r="C5" s="4">
        <f t="shared" si="9"/>
        <v>720</v>
      </c>
      <c r="D5" s="4">
        <f t="shared" si="2"/>
        <v>864</v>
      </c>
      <c r="E5" s="5">
        <f t="shared" si="3"/>
        <v>14000000</v>
      </c>
      <c r="F5" s="10">
        <f t="shared" si="4"/>
        <v>23333</v>
      </c>
      <c r="G5" s="10">
        <f t="shared" si="5"/>
        <v>19444</v>
      </c>
      <c r="H5" s="10">
        <f t="shared" si="6"/>
        <v>16204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600</v>
      </c>
      <c r="R5" s="2">
        <v>14000000</v>
      </c>
      <c r="S5" s="8"/>
      <c r="T5" s="8"/>
    </row>
    <row r="6" spans="1:22" x14ac:dyDescent="0.25">
      <c r="A6" s="4">
        <f t="shared" si="0"/>
        <v>0</v>
      </c>
      <c r="B6" s="4">
        <f t="shared" si="1"/>
        <v>754</v>
      </c>
      <c r="C6" s="4">
        <f t="shared" si="9"/>
        <v>904.8</v>
      </c>
      <c r="D6" s="4">
        <f t="shared" si="2"/>
        <v>1085.76</v>
      </c>
      <c r="E6" s="5">
        <f t="shared" si="3"/>
        <v>16000000</v>
      </c>
      <c r="F6" s="10">
        <f t="shared" si="4"/>
        <v>21220</v>
      </c>
      <c r="G6" s="10">
        <f t="shared" si="5"/>
        <v>17683</v>
      </c>
      <c r="H6" s="10">
        <f t="shared" si="6"/>
        <v>14736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754</v>
      </c>
      <c r="R6" s="2">
        <v>16000000</v>
      </c>
      <c r="S6" s="8"/>
      <c r="T6" s="8"/>
    </row>
    <row r="7" spans="1:22" x14ac:dyDescent="0.25">
      <c r="A7" s="4">
        <f t="shared" si="0"/>
        <v>0</v>
      </c>
      <c r="B7" s="4">
        <f t="shared" si="1"/>
        <v>644</v>
      </c>
      <c r="C7" s="4">
        <f t="shared" si="9"/>
        <v>772.8</v>
      </c>
      <c r="D7" s="4">
        <f t="shared" si="2"/>
        <v>927.3599999999999</v>
      </c>
      <c r="E7" s="5">
        <f t="shared" si="3"/>
        <v>15500000</v>
      </c>
      <c r="F7" s="15">
        <f t="shared" si="4"/>
        <v>24068</v>
      </c>
      <c r="G7" s="10">
        <f t="shared" si="5"/>
        <v>20057</v>
      </c>
      <c r="H7" s="10">
        <f t="shared" si="6"/>
        <v>16714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644</v>
      </c>
      <c r="R7" s="17">
        <v>15500000</v>
      </c>
      <c r="S7" s="8"/>
      <c r="T7" s="8"/>
      <c r="U7" s="11" t="s">
        <v>31</v>
      </c>
      <c r="V7" s="16" t="s">
        <v>33</v>
      </c>
    </row>
    <row r="8" spans="1:22" x14ac:dyDescent="0.25">
      <c r="A8" s="4">
        <f t="shared" si="0"/>
        <v>0</v>
      </c>
      <c r="B8" s="4">
        <f t="shared" si="1"/>
        <v>644</v>
      </c>
      <c r="C8" s="4">
        <f t="shared" si="9"/>
        <v>772.8</v>
      </c>
      <c r="D8" s="4">
        <f t="shared" si="2"/>
        <v>927.3599999999999</v>
      </c>
      <c r="E8" s="5">
        <f t="shared" si="3"/>
        <v>17000000</v>
      </c>
      <c r="F8" s="10">
        <f t="shared" si="4"/>
        <v>26398</v>
      </c>
      <c r="G8" s="10">
        <f t="shared" si="5"/>
        <v>21998</v>
      </c>
      <c r="H8" s="10">
        <f t="shared" si="6"/>
        <v>18332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644</v>
      </c>
      <c r="R8" s="17">
        <v>17000000</v>
      </c>
      <c r="S8" s="8"/>
      <c r="T8" s="8"/>
      <c r="U8" s="16" t="s">
        <v>32</v>
      </c>
    </row>
    <row r="9" spans="1:22" x14ac:dyDescent="0.25">
      <c r="A9" s="4">
        <f t="shared" si="0"/>
        <v>0</v>
      </c>
      <c r="B9" s="4">
        <f t="shared" si="1"/>
        <v>625.17311999999993</v>
      </c>
      <c r="C9" s="4">
        <f t="shared" si="9"/>
        <v>750.20774399999993</v>
      </c>
      <c r="D9" s="4">
        <f t="shared" si="2"/>
        <v>900.24929279999992</v>
      </c>
      <c r="E9" s="5">
        <f t="shared" si="3"/>
        <v>14000000</v>
      </c>
      <c r="F9" s="15">
        <f t="shared" si="4"/>
        <v>22394</v>
      </c>
      <c r="G9" s="10">
        <f t="shared" si="5"/>
        <v>18661</v>
      </c>
      <c r="H9" s="10">
        <f t="shared" si="6"/>
        <v>15551</v>
      </c>
      <c r="I9" s="4" t="e">
        <f>#REF!</f>
        <v>#REF!</v>
      </c>
      <c r="J9" s="4" t="str">
        <f t="shared" si="7"/>
        <v>17.05.24</v>
      </c>
      <c r="O9">
        <v>0</v>
      </c>
      <c r="P9">
        <f t="shared" si="8"/>
        <v>0</v>
      </c>
      <c r="Q9">
        <f>58.08*10.764</f>
        <v>625.17311999999993</v>
      </c>
      <c r="R9" s="2">
        <v>14000000</v>
      </c>
      <c r="S9" s="8" t="s">
        <v>26</v>
      </c>
      <c r="T9" s="8"/>
      <c r="U9" s="16"/>
    </row>
    <row r="10" spans="1:22" x14ac:dyDescent="0.25">
      <c r="A10" s="4">
        <f t="shared" si="0"/>
        <v>0</v>
      </c>
      <c r="B10" s="4">
        <f t="shared" si="1"/>
        <v>663.38531999999987</v>
      </c>
      <c r="C10" s="4">
        <f t="shared" si="9"/>
        <v>796.06238399999984</v>
      </c>
      <c r="D10" s="4">
        <f t="shared" si="2"/>
        <v>955.27486079999971</v>
      </c>
      <c r="E10" s="5">
        <f t="shared" si="3"/>
        <v>12800000</v>
      </c>
      <c r="F10" s="10">
        <f t="shared" si="4"/>
        <v>19295</v>
      </c>
      <c r="G10" s="10">
        <f t="shared" si="5"/>
        <v>16079</v>
      </c>
      <c r="H10" s="10">
        <f t="shared" si="6"/>
        <v>13399</v>
      </c>
      <c r="I10" s="4" t="e">
        <f>#REF!</f>
        <v>#REF!</v>
      </c>
      <c r="J10" s="4">
        <f t="shared" si="7"/>
        <v>61.629999999999995</v>
      </c>
      <c r="O10">
        <v>0</v>
      </c>
      <c r="P10">
        <f t="shared" si="8"/>
        <v>0</v>
      </c>
      <c r="Q10">
        <f>S10*10.764</f>
        <v>663.38531999999987</v>
      </c>
      <c r="R10" s="17">
        <v>12800000</v>
      </c>
      <c r="S10" s="8">
        <f>56.4+5.23</f>
        <v>61.629999999999995</v>
      </c>
      <c r="T10" s="8" t="s">
        <v>27</v>
      </c>
      <c r="U10" s="11" t="s">
        <v>31</v>
      </c>
      <c r="V10" s="16" t="s">
        <v>32</v>
      </c>
    </row>
    <row r="11" spans="1:22" x14ac:dyDescent="0.25">
      <c r="A11" s="4">
        <f t="shared" si="0"/>
        <v>0</v>
      </c>
      <c r="B11" s="4">
        <f t="shared" si="1"/>
        <v>752.83415999999988</v>
      </c>
      <c r="C11" s="4">
        <f t="shared" si="9"/>
        <v>903.40099199999986</v>
      </c>
      <c r="D11" s="4">
        <f t="shared" si="2"/>
        <v>1084.0811903999997</v>
      </c>
      <c r="E11" s="5">
        <f t="shared" si="3"/>
        <v>15400000</v>
      </c>
      <c r="F11" s="15">
        <f t="shared" si="4"/>
        <v>20456</v>
      </c>
      <c r="G11" s="10">
        <f t="shared" si="5"/>
        <v>17047</v>
      </c>
      <c r="H11" s="10">
        <f t="shared" si="6"/>
        <v>14206</v>
      </c>
      <c r="I11" s="4" t="e">
        <f>#REF!</f>
        <v>#REF!</v>
      </c>
      <c r="J11" s="4" t="str">
        <f t="shared" si="7"/>
        <v>23.03.23</v>
      </c>
      <c r="O11">
        <v>0</v>
      </c>
      <c r="P11">
        <f t="shared" si="8"/>
        <v>0</v>
      </c>
      <c r="Q11">
        <f>69.94*10.764</f>
        <v>752.83415999999988</v>
      </c>
      <c r="R11" s="2">
        <v>15400000</v>
      </c>
      <c r="S11" s="8" t="s">
        <v>28</v>
      </c>
      <c r="T11" s="8"/>
    </row>
    <row r="12" spans="1:22" x14ac:dyDescent="0.25">
      <c r="A12" s="4">
        <f t="shared" si="0"/>
        <v>0</v>
      </c>
      <c r="B12" s="4">
        <f t="shared" si="1"/>
        <v>752.85209999999995</v>
      </c>
      <c r="C12" s="4">
        <f t="shared" si="9"/>
        <v>903.42251999999996</v>
      </c>
      <c r="D12" s="4">
        <f t="shared" si="2"/>
        <v>1084.1070239999999</v>
      </c>
      <c r="E12" s="5">
        <f t="shared" si="3"/>
        <v>13900000</v>
      </c>
      <c r="F12" s="10">
        <f t="shared" si="4"/>
        <v>18463</v>
      </c>
      <c r="G12" s="10">
        <f t="shared" si="5"/>
        <v>15386</v>
      </c>
      <c r="H12" s="10">
        <f t="shared" si="6"/>
        <v>12822</v>
      </c>
      <c r="I12" s="4" t="e">
        <f>#REF!</f>
        <v>#REF!</v>
      </c>
      <c r="J12" s="4" t="str">
        <f t="shared" si="7"/>
        <v>16.03.23</v>
      </c>
      <c r="O12">
        <v>0</v>
      </c>
      <c r="P12">
        <f>83.93*10.764</f>
        <v>903.42251999999996</v>
      </c>
      <c r="Q12">
        <f t="shared" si="10"/>
        <v>752.85209999999995</v>
      </c>
      <c r="R12" s="2">
        <v>13900000</v>
      </c>
      <c r="S12" s="8" t="s">
        <v>29</v>
      </c>
      <c r="T12" s="8"/>
      <c r="U12" s="11" t="s">
        <v>31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15</v>
      </c>
      <c r="H18">
        <v>586</v>
      </c>
      <c r="I18">
        <f>54.45*10.764</f>
        <v>586.09979999999996</v>
      </c>
      <c r="J18">
        <f>I19/I18</f>
        <v>1.3199265381083565</v>
      </c>
    </row>
    <row r="19" spans="7:24" x14ac:dyDescent="0.25">
      <c r="G19" t="s">
        <v>19</v>
      </c>
      <c r="H19">
        <v>773</v>
      </c>
      <c r="I19">
        <f>71.87*10.764</f>
        <v>773.60868000000005</v>
      </c>
      <c r="J19" t="s">
        <v>16</v>
      </c>
    </row>
    <row r="20" spans="7:24" x14ac:dyDescent="0.25">
      <c r="G20" t="s">
        <v>17</v>
      </c>
      <c r="H20">
        <v>23300</v>
      </c>
    </row>
    <row r="21" spans="7:24" x14ac:dyDescent="0.25">
      <c r="G21" t="s">
        <v>18</v>
      </c>
      <c r="H21">
        <f>H20*H18</f>
        <v>13653800</v>
      </c>
    </row>
    <row r="22" spans="7:24" x14ac:dyDescent="0.25">
      <c r="G22" s="6"/>
      <c r="H22" s="6"/>
      <c r="O22" t="s">
        <v>30</v>
      </c>
    </row>
    <row r="23" spans="7:24" x14ac:dyDescent="0.25">
      <c r="O23">
        <v>16.600000000000001</v>
      </c>
      <c r="P23">
        <v>11.08</v>
      </c>
      <c r="Q23">
        <f>P23*O23</f>
        <v>183.92800000000003</v>
      </c>
    </row>
    <row r="24" spans="7:24" x14ac:dyDescent="0.25">
      <c r="H24" t="s">
        <v>34</v>
      </c>
      <c r="O24">
        <v>4.5599999999999996</v>
      </c>
      <c r="P24" s="11">
        <v>4.45</v>
      </c>
      <c r="Q24">
        <f t="shared" ref="Q24:Q35" si="21">P24*O24</f>
        <v>20.291999999999998</v>
      </c>
      <c r="R24" s="13"/>
      <c r="T24" s="11"/>
      <c r="U24" s="11"/>
      <c r="V24" s="11"/>
      <c r="W24" s="11"/>
      <c r="X24" s="11"/>
    </row>
    <row r="25" spans="7:24" x14ac:dyDescent="0.25">
      <c r="H25" t="s">
        <v>20</v>
      </c>
      <c r="O25">
        <v>10.91</v>
      </c>
      <c r="P25" s="11">
        <v>3.13</v>
      </c>
      <c r="Q25">
        <f t="shared" si="21"/>
        <v>34.148299999999999</v>
      </c>
      <c r="R25" s="14"/>
      <c r="T25" s="14"/>
      <c r="U25" s="14"/>
      <c r="V25" s="11"/>
      <c r="W25" s="11"/>
      <c r="X25" s="11"/>
    </row>
    <row r="26" spans="7:24" x14ac:dyDescent="0.25">
      <c r="H26" t="s">
        <v>14</v>
      </c>
      <c r="O26">
        <v>10.15</v>
      </c>
      <c r="P26" s="11">
        <v>10.07</v>
      </c>
      <c r="Q26">
        <f t="shared" si="21"/>
        <v>102.21050000000001</v>
      </c>
      <c r="R26" s="11"/>
      <c r="T26" s="11"/>
      <c r="U26" s="11"/>
      <c r="V26" s="11"/>
      <c r="W26" s="11"/>
      <c r="X26" s="11"/>
    </row>
    <row r="27" spans="7:24" x14ac:dyDescent="0.25">
      <c r="O27">
        <v>9.07</v>
      </c>
      <c r="P27" s="11">
        <v>6.86</v>
      </c>
      <c r="Q27">
        <f t="shared" si="21"/>
        <v>62.220200000000006</v>
      </c>
      <c r="R27" s="11"/>
      <c r="T27" s="11"/>
      <c r="U27" s="11"/>
      <c r="V27" s="11"/>
      <c r="W27" s="11"/>
      <c r="X27" s="11"/>
    </row>
    <row r="28" spans="7:24" x14ac:dyDescent="0.25">
      <c r="G28" t="s">
        <v>21</v>
      </c>
      <c r="H28" t="s">
        <v>22</v>
      </c>
      <c r="O28">
        <v>5.23</v>
      </c>
      <c r="P28" s="11">
        <v>6.97</v>
      </c>
      <c r="Q28">
        <f t="shared" si="21"/>
        <v>36.453099999999999</v>
      </c>
      <c r="R28" s="12"/>
      <c r="T28" s="12"/>
      <c r="U28" s="12"/>
      <c r="V28" s="11"/>
      <c r="W28" s="11"/>
      <c r="X28" s="11"/>
    </row>
    <row r="29" spans="7:24" x14ac:dyDescent="0.25">
      <c r="G29" t="s">
        <v>23</v>
      </c>
      <c r="H29">
        <v>16430000</v>
      </c>
      <c r="O29">
        <v>11.49</v>
      </c>
      <c r="P29" s="11">
        <f>123/O29</f>
        <v>10.704960835509139</v>
      </c>
      <c r="Q29">
        <f t="shared" si="21"/>
        <v>123.00000000000001</v>
      </c>
      <c r="R29" s="11"/>
      <c r="T29" s="11"/>
      <c r="U29" s="11"/>
      <c r="V29" s="11"/>
      <c r="W29" s="11"/>
      <c r="X29" s="11"/>
    </row>
    <row r="30" spans="7:24" x14ac:dyDescent="0.25">
      <c r="G30" t="s">
        <v>24</v>
      </c>
      <c r="H30">
        <v>821500</v>
      </c>
      <c r="O30">
        <v>5.48</v>
      </c>
      <c r="P30" s="11">
        <v>7.1</v>
      </c>
      <c r="Q30">
        <f t="shared" si="21"/>
        <v>38.908000000000001</v>
      </c>
      <c r="R30" s="11"/>
      <c r="T30" s="11"/>
      <c r="U30" s="11"/>
      <c r="V30" s="11"/>
      <c r="W30" s="11"/>
      <c r="X30" s="11"/>
    </row>
    <row r="31" spans="7:24" x14ac:dyDescent="0.25">
      <c r="G31" t="s">
        <v>25</v>
      </c>
      <c r="H31">
        <v>30000</v>
      </c>
      <c r="P31" s="11"/>
      <c r="Q31">
        <f>SUM(Q23:Q30)</f>
        <v>601.16010000000017</v>
      </c>
      <c r="R31" s="11"/>
      <c r="T31" s="11"/>
      <c r="U31" s="11"/>
      <c r="V31" s="11"/>
      <c r="W31" s="11"/>
      <c r="X31" s="11"/>
    </row>
    <row r="32" spans="7:24" x14ac:dyDescent="0.25">
      <c r="H32">
        <f>SUM(H29:H31)</f>
        <v>17281500</v>
      </c>
      <c r="P32" s="11"/>
      <c r="Q32">
        <f t="shared" si="21"/>
        <v>0</v>
      </c>
      <c r="R32" s="11"/>
      <c r="S32" s="6"/>
      <c r="T32" s="11"/>
      <c r="U32" s="11"/>
      <c r="V32" s="11"/>
      <c r="W32" s="11"/>
      <c r="X32" s="11"/>
    </row>
    <row r="33" spans="15:24" x14ac:dyDescent="0.25">
      <c r="O33">
        <v>7.05</v>
      </c>
      <c r="P33" s="11">
        <v>3.21</v>
      </c>
      <c r="Q33">
        <f t="shared" si="21"/>
        <v>22.630499999999998</v>
      </c>
      <c r="R33" s="11"/>
      <c r="S33" s="6"/>
      <c r="T33" s="11"/>
      <c r="U33" s="11"/>
      <c r="V33" s="11"/>
      <c r="W33" s="11"/>
      <c r="X33" s="11"/>
    </row>
    <row r="34" spans="15:24" x14ac:dyDescent="0.25">
      <c r="O34">
        <v>2.98</v>
      </c>
      <c r="P34">
        <v>3.2</v>
      </c>
      <c r="Q34">
        <f t="shared" si="21"/>
        <v>9.5359999999999996</v>
      </c>
      <c r="R34" s="11"/>
    </row>
    <row r="35" spans="15:24" x14ac:dyDescent="0.25">
      <c r="O35">
        <v>3.77</v>
      </c>
      <c r="P35" s="11">
        <v>4.6900000000000004</v>
      </c>
      <c r="Q35">
        <f t="shared" si="21"/>
        <v>17.6813</v>
      </c>
      <c r="R35" s="11"/>
      <c r="T35" s="6"/>
    </row>
    <row r="36" spans="15:24" x14ac:dyDescent="0.25">
      <c r="P36" s="11"/>
      <c r="Q36" s="11">
        <f>SUM(Q32:Q35)</f>
        <v>49.847799999999999</v>
      </c>
      <c r="R36" s="11"/>
      <c r="S36" s="6"/>
    </row>
    <row r="38" spans="15:24" x14ac:dyDescent="0.25">
      <c r="Q38">
        <f>Q36+Q31</f>
        <v>651.00790000000018</v>
      </c>
    </row>
    <row r="39" spans="15:24" x14ac:dyDescent="0.25">
      <c r="Q39">
        <f>Q38-H18</f>
        <v>65.007900000000177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2024-09-14T10:29:29Z</dcterms:modified>
</cp:coreProperties>
</file>