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720"/>
  </bookViews>
  <sheets>
    <sheet name="Sheet" sheetId="5" r:id="rId1"/>
    <sheet name="Sheet7" sheetId="12" r:id="rId2"/>
    <sheet name="Sheet6" sheetId="11" r:id="rId3"/>
    <sheet name="Sheet5" sheetId="10" r:id="rId4"/>
    <sheet name="Sheet4" sheetId="9" r:id="rId5"/>
    <sheet name="Sheet1" sheetId="6" r:id="rId6"/>
    <sheet name="Sheet2" sheetId="7" r:id="rId7"/>
    <sheet name="Sheet3" sheetId="8" r:id="rId8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9" i="5" l="1"/>
  <c r="C16" i="5"/>
  <c r="Q33" i="5" l="1"/>
  <c r="Q31" i="5"/>
  <c r="E39" i="5"/>
  <c r="E38" i="5"/>
  <c r="B13" i="5"/>
  <c r="J9" i="5"/>
  <c r="I9" i="5"/>
  <c r="K33" i="5" l="1"/>
  <c r="M33" i="5" s="1"/>
  <c r="K35" i="5"/>
  <c r="M35" i="5" s="1"/>
  <c r="H32" i="5" l="1"/>
  <c r="I36" i="5" l="1"/>
  <c r="I31" i="5" l="1"/>
  <c r="G39" i="5"/>
  <c r="G38" i="5"/>
  <c r="I35" i="5"/>
  <c r="J43" i="5"/>
  <c r="K43" i="5" s="1"/>
  <c r="G43" i="5"/>
  <c r="K42" i="5"/>
  <c r="J42" i="5"/>
  <c r="G42" i="5"/>
  <c r="B18" i="5" l="1"/>
  <c r="I34" i="5"/>
  <c r="I33" i="5"/>
  <c r="J41" i="5"/>
  <c r="K41" i="5" s="1"/>
  <c r="G41" i="5"/>
  <c r="J40" i="5"/>
  <c r="G40" i="5"/>
  <c r="J39" i="5"/>
  <c r="L39" i="5" s="1"/>
  <c r="J38" i="5"/>
  <c r="H36" i="5"/>
  <c r="G36" i="5"/>
  <c r="H35" i="5"/>
  <c r="G35" i="5"/>
  <c r="H34" i="5"/>
  <c r="G34" i="5"/>
  <c r="H33" i="5"/>
  <c r="G33" i="5"/>
  <c r="G32" i="5"/>
  <c r="H31" i="5"/>
  <c r="G31" i="5"/>
  <c r="K6" i="5"/>
  <c r="L6" i="5" s="1"/>
  <c r="B12" i="5"/>
  <c r="B7" i="5"/>
  <c r="L38" i="5" l="1"/>
  <c r="K38" i="5"/>
  <c r="B8" i="5"/>
  <c r="B14" i="5"/>
  <c r="B15" i="5" s="1"/>
  <c r="B19" i="5" s="1"/>
  <c r="K40" i="5"/>
  <c r="L40" i="5"/>
  <c r="K39" i="5"/>
  <c r="B24" i="5" l="1"/>
  <c r="N39" i="5" s="1"/>
  <c r="B22" i="5"/>
  <c r="B20" i="5"/>
  <c r="B21" i="5"/>
</calcChain>
</file>

<file path=xl/sharedStrings.xml><?xml version="1.0" encoding="utf-8"?>
<sst xmlns="http://schemas.openxmlformats.org/spreadsheetml/2006/main" count="42" uniqueCount="41">
  <si>
    <t>Value</t>
  </si>
  <si>
    <t>Con. Year</t>
  </si>
  <si>
    <t>Area</t>
  </si>
  <si>
    <t>Built up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</si>
  <si>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</si>
  <si>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</si>
  <si>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</si>
  <si>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</si>
  <si>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</si>
  <si>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</si>
  <si>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</si>
  <si>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</si>
  <si>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</si>
  <si>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Depreciated Fair Market Value</t>
  </si>
  <si>
    <t>Realisable</t>
  </si>
  <si>
    <t xml:space="preserve">Distress </t>
  </si>
  <si>
    <t>Rental</t>
  </si>
  <si>
    <t>Online</t>
  </si>
  <si>
    <t>Carpet Area</t>
  </si>
  <si>
    <t>Rate on carpet</t>
  </si>
  <si>
    <t>Rate on Built up Area</t>
  </si>
  <si>
    <t>Igr</t>
  </si>
  <si>
    <t>Rate</t>
  </si>
  <si>
    <t>Carpet</t>
  </si>
  <si>
    <t>Mesurement</t>
  </si>
  <si>
    <t xml:space="preserve"> Built up area</t>
  </si>
  <si>
    <t>Super Built up</t>
  </si>
  <si>
    <t>Page No.</t>
  </si>
  <si>
    <t>Pt.</t>
  </si>
  <si>
    <t>Software Generated</t>
  </si>
  <si>
    <t>Required Changes</t>
  </si>
  <si>
    <t>Information not available</t>
  </si>
  <si>
    <t>N.A.</t>
  </si>
  <si>
    <t>N. A. as the property under consideration is a Residential Flat in
a building. The rate is considered as composite rate.</t>
  </si>
  <si>
    <t xml:space="preserve">Underground sump – capacity and type of
construction </t>
  </si>
  <si>
    <t>R.C.C. Tank</t>
  </si>
  <si>
    <t>Over-head tank</t>
  </si>
  <si>
    <t>Roads and paving within the compound approximate area and type of paving</t>
  </si>
  <si>
    <t>Cemented Road in Open Space</t>
  </si>
  <si>
    <t>Carpet Area in Sq. Ft. = 634.00
Cupboard Area in Sq. Ft. = 7.00
Flowerbed Area in Sq. Ft. = 34.00
Balcony Area in Sq. Ft. = 27.00
Total Carpet Area in Sq. Ft. = 702.00
(Area as per Actual Site Measurement)</t>
  </si>
  <si>
    <t>Year of commencement of construction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</si>
</sst>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43" fontId="0" fillId="0" borderId="0" xfId="0" applyNumberFormat="1"/>
    <xf numFmtId="0" fontId="0" fillId="0" borderId="1" xfId="0" applyBorder="1"/>
    <xf numFmtId="0" fontId="2" fillId="0" borderId="1" xfId="0" applyFont="1" applyBorder="1"/>
    <xf numFmtId="43" fontId="0" fillId="0" borderId="1" xfId="0" applyNumberFormat="1" applyBorder="1"/>
    <xf numFmtId="43" fontId="2" fillId="0" borderId="1" xfId="0" applyNumberFormat="1" applyFont="1" applyBorder="1"/>
    <xf numFmtId="10" fontId="2" fillId="0" borderId="1" xfId="0" applyNumberFormat="1" applyFont="1" applyBorder="1"/>
    <xf numFmtId="0" fontId="3" fillId="2" borderId="1" xfId="0" applyFont="1" applyFill="1" applyBorder="1"/>
    <xf numFmtId="43" fontId="3" fillId="2" borderId="1" xfId="0" applyNumberFormat="1" applyFon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wrapText="1"/>
    </xf>
    <xf numFmtId="10" fontId="0" fillId="0" borderId="1" xfId="0" applyNumberFormat="1" applyBorder="1"/>
    <xf numFmtId="43" fontId="3" fillId="0" borderId="1" xfId="0" applyNumberFormat="1" applyFont="1" applyBorder="1"/>
    <xf numFmtId="0" fontId="5" fillId="0" borderId="0" xfId="1"/>
    <xf numFmtId="0" fontId="0" fillId="0" borderId="2" xfId="0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1" fillId="0" borderId="1" xfId="0" applyFont="1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3" borderId="1" xfId="0" applyFill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258402</xdr:colOff>
      <xdr:row>40</xdr:row>
      <xdr:rowOff>86801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307D758-8E49-4E96-B758-135FCCE75A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792802" cy="7706801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29</xdr:col>
      <xdr:colOff>125033</xdr:colOff>
      <xdr:row>43</xdr:row>
      <xdr:rowOff>96407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803812B-D476-4DA9-B73E-C7741A1383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44000" y="0"/>
          <a:ext cx="8659433" cy="82879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401382</xdr:colOff>
      <xdr:row>44</xdr:row>
      <xdr:rowOff>67854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16C534-B2F7-41FF-AE51-B6E649C140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545382" cy="84498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62"/>
  <sheetViews>
    <sheetView tabSelected="1" workbookViewId="0">
      <selection activeCell="D18" sqref="D18"/>
    </sheetView>
  </sheetViews>
  <sheetFormatPr defaultRowHeight="15" x14ac:dyDescent="0.25"/>
  <cols>
    <col min="1" max="1" width="23.5703125" customWidth="1"/>
    <col min="2" max="2" width="14.28515625" bestFit="1" customWidth="1"/>
    <col min="3" max="3" width="13.7109375" bestFit="1" customWidth="1"/>
    <col min="4" max="4" width="14.28515625" bestFit="1" customWidth="1"/>
    <col min="5" max="5" width="12.5703125" bestFit="1" customWidth="1"/>
    <col min="6" max="6" width="15.28515625" bestFit="1" customWidth="1"/>
    <col min="7" max="9" width="40.85546875" customWidth="1"/>
    <col min="10" max="10" width="12.140625" bestFit="1" customWidth="1"/>
    <col min="12" max="13" width="10" bestFit="1" customWidth="1"/>
  </cols>
  <sheetData>
    <row r="3" spans="1:12" x14ac:dyDescent="0.25">
      <c r="A3" s="2"/>
      <c r="B3" s="2"/>
      <c r="C3" s="2"/>
      <c r="D3" s="11"/>
    </row>
    <row r="4" spans="1:12" ht="16.5" x14ac:dyDescent="0.3">
      <c r="A4" s="16"/>
      <c r="B4" s="17"/>
      <c r="C4" s="17"/>
      <c r="D4" s="17"/>
    </row>
    <row r="5" spans="1:12" ht="16.5" x14ac:dyDescent="0.3">
      <c r="A5" s="3" t="s">
        <v>4</v>
      </c>
      <c r="B5" s="3">
        <v>2024</v>
      </c>
      <c r="C5" s="3"/>
      <c r="D5" s="2"/>
      <c r="I5" s="2" t="s">
        <v>1</v>
      </c>
      <c r="J5" s="2"/>
      <c r="K5" s="2"/>
      <c r="L5" s="2"/>
    </row>
    <row r="6" spans="1:12" ht="16.5" x14ac:dyDescent="0.3">
      <c r="A6" s="3" t="s">
        <v>5</v>
      </c>
      <c r="B6" s="3">
        <v>2024</v>
      </c>
      <c r="C6" s="3"/>
      <c r="D6" s="2"/>
      <c r="I6" s="2">
        <v>2024</v>
      </c>
      <c r="J6" s="2">
        <v>2024</v>
      </c>
      <c r="K6" s="2">
        <f>J6-I6</f>
        <v>0</v>
      </c>
      <c r="L6" s="2">
        <f>K6-60</f>
        <v>-60</v>
      </c>
    </row>
    <row r="7" spans="1:12" ht="16.5" x14ac:dyDescent="0.3">
      <c r="A7" s="3" t="s">
        <v>6</v>
      </c>
      <c r="B7" s="3">
        <f>B5-B6</f>
        <v>0</v>
      </c>
      <c r="C7" s="3"/>
      <c r="D7" s="2"/>
      <c r="I7" s="2"/>
      <c r="J7" s="2"/>
      <c r="K7" s="2"/>
    </row>
    <row r="8" spans="1:12" ht="16.5" x14ac:dyDescent="0.3">
      <c r="A8" s="3"/>
      <c r="B8" s="3">
        <f>B7-60</f>
        <v>-60</v>
      </c>
      <c r="C8" s="3"/>
      <c r="D8" s="2"/>
      <c r="H8" s="9"/>
      <c r="I8" s="10" t="s">
        <v>23</v>
      </c>
      <c r="J8" s="10" t="s">
        <v>25</v>
      </c>
      <c r="K8" s="10" t="s">
        <v>26</v>
      </c>
    </row>
    <row r="9" spans="1:12" ht="16.5" x14ac:dyDescent="0.3">
      <c r="A9" s="3" t="s">
        <v>7</v>
      </c>
      <c r="B9" s="5">
        <f>739.2*2600</f>
        <v>1921920.0000000002</v>
      </c>
      <c r="C9" s="5"/>
      <c r="D9" s="4"/>
      <c r="H9" s="9"/>
      <c r="I9" s="10">
        <f>62.44*10.764</f>
        <v>672.10415999999998</v>
      </c>
      <c r="J9" s="10">
        <f>I9*1.1</f>
        <v>739.31457599999999</v>
      </c>
      <c r="K9" s="10"/>
    </row>
    <row r="10" spans="1:12" ht="16.5" x14ac:dyDescent="0.3">
      <c r="A10" s="3" t="s">
        <v>8</v>
      </c>
      <c r="B10" s="3"/>
      <c r="C10" s="3"/>
      <c r="D10" s="2"/>
      <c r="H10" s="9"/>
      <c r="I10" s="10"/>
      <c r="J10" s="10"/>
      <c r="K10" s="10"/>
    </row>
    <row r="11" spans="1:12" ht="16.5" x14ac:dyDescent="0.3">
      <c r="A11" s="3"/>
      <c r="B11" s="3"/>
      <c r="C11" s="3"/>
      <c r="D11" s="2"/>
      <c r="H11" s="9"/>
      <c r="I11" s="10"/>
      <c r="J11" s="10"/>
      <c r="K11" s="10"/>
    </row>
    <row r="12" spans="1:12" ht="16.5" x14ac:dyDescent="0.3">
      <c r="A12" s="3" t="s">
        <v>9</v>
      </c>
      <c r="B12" s="3">
        <f>100-10</f>
        <v>90</v>
      </c>
      <c r="C12" s="3"/>
      <c r="D12" s="2"/>
      <c r="I12" s="2"/>
      <c r="J12" s="2"/>
      <c r="K12" s="2"/>
    </row>
    <row r="13" spans="1:12" ht="16.5" x14ac:dyDescent="0.3">
      <c r="A13" s="3" t="s">
        <v>10</v>
      </c>
      <c r="B13" s="3">
        <f>B12*0/60</f>
        <v>0</v>
      </c>
      <c r="C13" s="3"/>
      <c r="D13" s="2"/>
    </row>
    <row r="14" spans="1:12" ht="16.5" x14ac:dyDescent="0.3">
      <c r="A14" s="3"/>
      <c r="B14" s="6">
        <f>B13%</f>
        <v>0</v>
      </c>
      <c r="C14" s="6"/>
      <c r="D14" s="12"/>
    </row>
    <row r="15" spans="1:12" ht="16.5" x14ac:dyDescent="0.3">
      <c r="A15" s="3" t="s">
        <v>11</v>
      </c>
      <c r="B15" s="5">
        <f>ROUND((B9*B14),0)</f>
        <v>0</v>
      </c>
      <c r="C15" s="5"/>
      <c r="D15" s="5"/>
      <c r="I15" t="s">
        <v>24</v>
      </c>
    </row>
    <row r="16" spans="1:12" ht="16.5" x14ac:dyDescent="0.3">
      <c r="A16" s="3" t="s">
        <v>2</v>
      </c>
      <c r="B16" s="5">
        <v>672</v>
      </c>
      <c r="C16" s="5">
        <f>B16*1.1</f>
        <v>739.2</v>
      </c>
      <c r="D16" s="4"/>
      <c r="H16" s="9"/>
      <c r="I16" s="10"/>
    </row>
    <row r="17" spans="1:17" ht="16.5" x14ac:dyDescent="0.3">
      <c r="A17" s="3" t="s">
        <v>22</v>
      </c>
      <c r="B17" s="3">
        <v>11000</v>
      </c>
      <c r="C17" s="3"/>
      <c r="D17" s="2"/>
      <c r="H17" s="9"/>
      <c r="I17" s="10"/>
    </row>
    <row r="18" spans="1:17" ht="16.5" x14ac:dyDescent="0.3">
      <c r="A18" s="3" t="s">
        <v>12</v>
      </c>
      <c r="B18" s="5">
        <f>B17*B16</f>
        <v>7392000</v>
      </c>
      <c r="C18" s="5"/>
      <c r="D18" s="4"/>
      <c r="H18" s="9"/>
      <c r="I18" s="10"/>
    </row>
    <row r="19" spans="1:17" ht="16.5" x14ac:dyDescent="0.3">
      <c r="A19" s="7" t="s">
        <v>13</v>
      </c>
      <c r="B19" s="8">
        <f>B18-B15</f>
        <v>7392000</v>
      </c>
      <c r="C19" s="8"/>
      <c r="D19" s="13"/>
    </row>
    <row r="20" spans="1:17" ht="16.5" x14ac:dyDescent="0.3">
      <c r="A20" s="7" t="s">
        <v>14</v>
      </c>
      <c r="B20" s="8">
        <f>B19*0.9</f>
        <v>6652800</v>
      </c>
      <c r="C20" s="8"/>
      <c r="D20" s="13"/>
    </row>
    <row r="21" spans="1:17" ht="16.5" x14ac:dyDescent="0.3">
      <c r="A21" s="7" t="s">
        <v>15</v>
      </c>
      <c r="B21" s="8">
        <f>B19*0.8</f>
        <v>5913600</v>
      </c>
      <c r="C21" s="8"/>
      <c r="D21" s="13"/>
    </row>
    <row r="22" spans="1:17" ht="16.5" x14ac:dyDescent="0.3">
      <c r="A22" s="7" t="s">
        <v>16</v>
      </c>
      <c r="B22" s="8">
        <f>B19*0.025/12</f>
        <v>15400</v>
      </c>
      <c r="C22" s="8"/>
      <c r="D22" s="13"/>
    </row>
    <row r="24" spans="1:17" x14ac:dyDescent="0.25">
      <c r="B24" s="1">
        <f>B19/672</f>
        <v>11000</v>
      </c>
      <c r="C24" s="1"/>
      <c r="J24" s="14"/>
    </row>
    <row r="25" spans="1:17" x14ac:dyDescent="0.25">
      <c r="B25" s="1"/>
    </row>
    <row r="29" spans="1:17" x14ac:dyDescent="0.25">
      <c r="E29" t="s">
        <v>17</v>
      </c>
      <c r="Q29">
        <v>792</v>
      </c>
    </row>
    <row r="30" spans="1:17" x14ac:dyDescent="0.25">
      <c r="D30" s="2" t="s">
        <v>3</v>
      </c>
      <c r="E30" s="2" t="s">
        <v>18</v>
      </c>
      <c r="F30" s="2" t="s">
        <v>0</v>
      </c>
      <c r="G30" s="2" t="s">
        <v>19</v>
      </c>
      <c r="H30" s="2" t="s">
        <v>20</v>
      </c>
      <c r="I30" s="2"/>
      <c r="Q30">
        <v>12500</v>
      </c>
    </row>
    <row r="31" spans="1:17" x14ac:dyDescent="0.25">
      <c r="D31" s="2">
        <v>616</v>
      </c>
      <c r="E31" s="18"/>
      <c r="F31" s="2">
        <v>5500000</v>
      </c>
      <c r="G31" s="2" t="e">
        <f t="shared" ref="G31:G36" si="0">F31/E31</f>
        <v>#DIV/0!</v>
      </c>
      <c r="H31" s="2">
        <f t="shared" ref="H31:H36" si="1">F31/D31</f>
        <v>8928.5714285714294</v>
      </c>
      <c r="I31" s="2" t="e">
        <f>D31/E31</f>
        <v>#DIV/0!</v>
      </c>
      <c r="Q31">
        <f>Q30*Q29</f>
        <v>9900000</v>
      </c>
    </row>
    <row r="32" spans="1:17" x14ac:dyDescent="0.25">
      <c r="D32" s="2"/>
      <c r="E32" s="18">
        <v>402</v>
      </c>
      <c r="F32" s="2">
        <v>5200000</v>
      </c>
      <c r="G32" s="2">
        <f t="shared" si="0"/>
        <v>12935.323383084577</v>
      </c>
      <c r="H32" s="2" t="e">
        <f t="shared" si="1"/>
        <v>#DIV/0!</v>
      </c>
      <c r="I32" s="2"/>
      <c r="Q32">
        <v>1000000</v>
      </c>
    </row>
    <row r="33" spans="2:17" x14ac:dyDescent="0.25">
      <c r="D33" s="2"/>
      <c r="E33" s="18">
        <v>540</v>
      </c>
      <c r="F33" s="4">
        <v>7500000</v>
      </c>
      <c r="G33" s="2">
        <f t="shared" si="0"/>
        <v>13888.888888888889</v>
      </c>
      <c r="H33" s="2" t="e">
        <f t="shared" si="1"/>
        <v>#DIV/0!</v>
      </c>
      <c r="I33" s="2">
        <f>D33/E33</f>
        <v>0</v>
      </c>
      <c r="K33">
        <f>E33*1.2</f>
        <v>648</v>
      </c>
      <c r="M33" s="1">
        <f>F33/K33</f>
        <v>11574.074074074075</v>
      </c>
      <c r="Q33">
        <f>Q32+Q31</f>
        <v>10900000</v>
      </c>
    </row>
    <row r="34" spans="2:17" x14ac:dyDescent="0.25">
      <c r="D34" s="2"/>
      <c r="E34" s="18"/>
      <c r="F34" s="4">
        <v>5200000</v>
      </c>
      <c r="G34" s="2" t="e">
        <f t="shared" si="0"/>
        <v>#DIV/0!</v>
      </c>
      <c r="H34" s="2" t="e">
        <f t="shared" si="1"/>
        <v>#DIV/0!</v>
      </c>
      <c r="I34" s="2" t="e">
        <f>D34/E34</f>
        <v>#DIV/0!</v>
      </c>
    </row>
    <row r="35" spans="2:17" x14ac:dyDescent="0.25">
      <c r="D35" s="2"/>
      <c r="E35" s="2"/>
      <c r="F35" s="4"/>
      <c r="G35" s="2" t="e">
        <f t="shared" si="0"/>
        <v>#DIV/0!</v>
      </c>
      <c r="H35" s="2" t="e">
        <f t="shared" si="1"/>
        <v>#DIV/0!</v>
      </c>
      <c r="I35" s="2" t="e">
        <f>D35/E35</f>
        <v>#DIV/0!</v>
      </c>
      <c r="K35">
        <f>E35*1.2</f>
        <v>0</v>
      </c>
      <c r="M35" s="1" t="e">
        <f>F35/K35</f>
        <v>#DIV/0!</v>
      </c>
    </row>
    <row r="36" spans="2:17" x14ac:dyDescent="0.25">
      <c r="D36" s="2"/>
      <c r="E36" s="2"/>
      <c r="F36" s="2"/>
      <c r="G36" s="2" t="e">
        <f t="shared" si="0"/>
        <v>#DIV/0!</v>
      </c>
      <c r="H36" s="2" t="e">
        <f t="shared" si="1"/>
        <v>#DIV/0!</v>
      </c>
      <c r="I36" s="2" t="e">
        <f>D36/E36</f>
        <v>#DIV/0!</v>
      </c>
    </row>
    <row r="37" spans="2:17" x14ac:dyDescent="0.25">
      <c r="E37" t="s">
        <v>21</v>
      </c>
    </row>
    <row r="38" spans="2:17" x14ac:dyDescent="0.25">
      <c r="B38">
        <v>1</v>
      </c>
      <c r="E38">
        <f>37*10.764+1.78*10.764</f>
        <v>417.42791999999997</v>
      </c>
      <c r="F38">
        <v>4400000</v>
      </c>
      <c r="G38" s="2">
        <f>F38/E38</f>
        <v>10540.741980076466</v>
      </c>
      <c r="H38">
        <v>455000</v>
      </c>
      <c r="I38">
        <v>30000</v>
      </c>
      <c r="J38" s="2">
        <f t="shared" ref="J38:J43" si="2">I38+H38+F38</f>
        <v>4885000</v>
      </c>
      <c r="K38" s="2">
        <f>J38/E38</f>
        <v>11702.619221062167</v>
      </c>
      <c r="L38" s="4">
        <f>J38/719</f>
        <v>6794.1585535465929</v>
      </c>
      <c r="M38" s="2"/>
    </row>
    <row r="39" spans="2:17" x14ac:dyDescent="0.25">
      <c r="E39">
        <f>50*10.764</f>
        <v>538.19999999999993</v>
      </c>
      <c r="F39">
        <v>6000000</v>
      </c>
      <c r="G39" s="2">
        <f>F39/E39</f>
        <v>11148.272017837236</v>
      </c>
      <c r="H39">
        <v>948000</v>
      </c>
      <c r="I39">
        <v>30000</v>
      </c>
      <c r="J39" s="2">
        <f t="shared" si="2"/>
        <v>6978000</v>
      </c>
      <c r="K39" s="2">
        <f t="shared" ref="K39:K43" si="3">J39/E39</f>
        <v>12965.440356744706</v>
      </c>
      <c r="L39" s="4" t="e">
        <f>J39/D39</f>
        <v>#DIV/0!</v>
      </c>
      <c r="M39" s="2"/>
      <c r="N39" s="1">
        <f>B24/G39</f>
        <v>0.98669999999999991</v>
      </c>
    </row>
    <row r="40" spans="2:17" x14ac:dyDescent="0.25">
      <c r="D40" s="2"/>
      <c r="E40" s="2"/>
      <c r="F40" s="2"/>
      <c r="G40" s="2" t="e">
        <f t="shared" ref="G40:G43" si="4">F40/E40</f>
        <v>#DIV/0!</v>
      </c>
      <c r="H40" s="2">
        <v>169500</v>
      </c>
      <c r="I40" s="2">
        <v>30000</v>
      </c>
      <c r="J40" s="2">
        <f t="shared" si="2"/>
        <v>199500</v>
      </c>
      <c r="K40" s="2" t="e">
        <f t="shared" si="3"/>
        <v>#DIV/0!</v>
      </c>
      <c r="L40" s="2" t="e">
        <f>J40/D40</f>
        <v>#DIV/0!</v>
      </c>
      <c r="M40" s="2"/>
      <c r="O40" s="1"/>
    </row>
    <row r="41" spans="2:17" x14ac:dyDescent="0.25">
      <c r="D41" s="2"/>
      <c r="E41" s="2"/>
      <c r="F41" s="2"/>
      <c r="G41" s="2" t="e">
        <f t="shared" si="4"/>
        <v>#DIV/0!</v>
      </c>
      <c r="H41" s="2">
        <v>726000</v>
      </c>
      <c r="I41" s="2">
        <v>30000</v>
      </c>
      <c r="J41" s="2">
        <f t="shared" si="2"/>
        <v>756000</v>
      </c>
      <c r="K41" s="2" t="e">
        <f t="shared" si="3"/>
        <v>#DIV/0!</v>
      </c>
      <c r="L41" s="2"/>
      <c r="M41" s="2"/>
    </row>
    <row r="42" spans="2:17" x14ac:dyDescent="0.25">
      <c r="G42" s="2" t="e">
        <f t="shared" si="4"/>
        <v>#DIV/0!</v>
      </c>
      <c r="H42">
        <v>1200000</v>
      </c>
      <c r="I42" s="2">
        <v>30000</v>
      </c>
      <c r="J42" s="2">
        <f t="shared" si="2"/>
        <v>1230000</v>
      </c>
      <c r="K42" s="2" t="e">
        <f t="shared" si="3"/>
        <v>#DIV/0!</v>
      </c>
    </row>
    <row r="43" spans="2:17" x14ac:dyDescent="0.25">
      <c r="G43" s="15" t="e">
        <f t="shared" si="4"/>
        <v>#DIV/0!</v>
      </c>
      <c r="H43">
        <v>900000</v>
      </c>
      <c r="I43" s="2">
        <v>30000</v>
      </c>
      <c r="J43" s="2">
        <f t="shared" si="2"/>
        <v>930000</v>
      </c>
      <c r="K43" s="2" t="e">
        <f t="shared" si="3"/>
        <v>#DIV/0!</v>
      </c>
    </row>
    <row r="53" spans="5:8" x14ac:dyDescent="0.25">
      <c r="E53" s="20"/>
      <c r="F53" s="20"/>
      <c r="G53" s="20"/>
      <c r="H53" s="20"/>
    </row>
    <row r="54" spans="5:8" x14ac:dyDescent="0.25">
      <c r="E54" s="21" t="s">
        <v>27</v>
      </c>
      <c r="F54" s="19" t="s">
        <v>28</v>
      </c>
      <c r="G54" s="19" t="s">
        <v>29</v>
      </c>
      <c r="H54" s="19" t="s">
        <v>30</v>
      </c>
    </row>
    <row r="55" spans="5:8" ht="90" x14ac:dyDescent="0.25">
      <c r="E55" s="21">
        <v>3</v>
      </c>
      <c r="F55" s="19">
        <v>12</v>
      </c>
      <c r="G55" s="19"/>
      <c r="H55" s="19" t="s">
        <v>39</v>
      </c>
    </row>
    <row r="56" spans="5:8" x14ac:dyDescent="0.25">
      <c r="E56" s="19">
        <v>5</v>
      </c>
      <c r="F56" s="19">
        <v>27</v>
      </c>
      <c r="G56" s="19" t="s">
        <v>31</v>
      </c>
      <c r="H56" s="19" t="s">
        <v>32</v>
      </c>
    </row>
    <row r="57" spans="5:8" ht="60" x14ac:dyDescent="0.25">
      <c r="E57" s="19">
        <v>5</v>
      </c>
      <c r="F57" s="19">
        <v>38</v>
      </c>
      <c r="G57" s="19"/>
      <c r="H57" s="19" t="s">
        <v>33</v>
      </c>
    </row>
    <row r="58" spans="5:8" ht="30" x14ac:dyDescent="0.25">
      <c r="E58" s="19">
        <v>5</v>
      </c>
      <c r="F58" s="19">
        <v>41</v>
      </c>
      <c r="G58" s="19"/>
      <c r="H58" s="19" t="s">
        <v>40</v>
      </c>
    </row>
    <row r="59" spans="5:8" ht="30" x14ac:dyDescent="0.25">
      <c r="E59" s="19">
        <v>9</v>
      </c>
      <c r="F59" s="19">
        <v>19</v>
      </c>
      <c r="G59" s="19" t="s">
        <v>34</v>
      </c>
      <c r="H59" s="19" t="s">
        <v>35</v>
      </c>
    </row>
    <row r="60" spans="5:8" x14ac:dyDescent="0.25">
      <c r="E60" s="19">
        <v>9</v>
      </c>
      <c r="F60" s="19">
        <v>20</v>
      </c>
      <c r="G60" s="19" t="s">
        <v>36</v>
      </c>
      <c r="H60" s="19" t="s">
        <v>35</v>
      </c>
    </row>
    <row r="61" spans="5:8" ht="30" x14ac:dyDescent="0.25">
      <c r="E61" s="19">
        <v>9</v>
      </c>
      <c r="F61" s="19">
        <v>22</v>
      </c>
      <c r="G61" s="19" t="s">
        <v>37</v>
      </c>
      <c r="H61" s="19" t="s">
        <v>38</v>
      </c>
    </row>
    <row r="62" spans="5:8" x14ac:dyDescent="0.25">
      <c r="E62" s="19"/>
      <c r="F62" s="19"/>
      <c r="G62" s="19"/>
      <c r="H62" s="1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1" sqref="P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D4" workbookViewId="0">
      <selection activeCell="V26" sqref="V26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D1" workbookViewId="0">
      <selection activeCell="T25" sqref="T25"/>
    </sheetView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26" sqref="S26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D1" workbookViewId="0">
      <selection activeCell="AE36" sqref="AE36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2" sqref="O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</vt:lpstr>
      <vt:lpstr>Sheet7</vt:lpstr>
      <vt:lpstr>Sheet6</vt:lpstr>
      <vt:lpstr>Sheet5</vt:lpstr>
      <vt:lpstr>Sheet4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2024-09-16T09:24:36Z</dcterms:modified>
</cp:coreProperties>
</file>