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F9FD911-1AAB-4396-8678-2965DF4EEFE0}" xr6:coauthVersionLast="45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5" l="1"/>
  <c r="Q31" i="5"/>
  <c r="E39" i="5"/>
  <c r="E38" i="5"/>
  <c r="B13" i="5"/>
  <c r="B9" i="5"/>
  <c r="J9" i="5"/>
  <c r="I9" i="5"/>
  <c r="K33" i="5" l="1"/>
  <c r="M33" i="5" s="1"/>
  <c r="K35" i="5"/>
  <c r="M35" i="5" s="1"/>
  <c r="H32" i="5" l="1"/>
  <c r="I36" i="5" l="1"/>
  <c r="I31" i="5" l="1"/>
  <c r="G39" i="5"/>
  <c r="G38" i="5"/>
  <c r="I35" i="5"/>
  <c r="J43" i="5"/>
  <c r="K43" i="5" s="1"/>
  <c r="G43" i="5"/>
  <c r="K42" i="5"/>
  <c r="J42" i="5"/>
  <c r="G42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4" i="5"/>
  <c r="B15" i="5" s="1"/>
  <c r="B19" i="5" s="1"/>
  <c r="K40" i="5"/>
  <c r="L40" i="5"/>
  <c r="K39" i="5"/>
  <c r="N39" i="5" l="1"/>
  <c r="B24" i="5"/>
  <c r="B22" i="5"/>
  <c r="B20" i="5"/>
  <c r="B21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<sst xmlns="http://schemas.openxmlformats.org/spreadsheetml/2006/main" count="27" uniqueCount="27">
  <si>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</si>
  <si>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</si>
  <si>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</si>
  <si>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</si>
  <si>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</si>
  <si>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</si>
  <si>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</si>
  <si>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</si>
  <si>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</si>
  <si>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</si>
  <si>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</si>
  <si>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</si>
  <si>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</si>
  <si>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</si>
  <si>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</si>
  <si>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</si>
  <si>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</si>
  <si>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</si>
  <si>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</si>
  <si>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</si>
  <si>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</si>
  <si>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</si>
  <si>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</si>
  <si>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</si>
  <si>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</si>
  <si>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</si>
  <si>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Super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</si>
</sst>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40</xdr:row>
      <xdr:rowOff>86801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07D758-8E49-4E96-B758-135FCCE7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70680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125033</xdr:colOff>
      <xdr:row>43</xdr:row>
      <xdr:rowOff>96407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03812B-D476-4DA9-B73E-C7741A138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59433" cy="8287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401382</xdr:colOff>
      <xdr:row>44</xdr:row>
      <xdr:rowOff>67854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6C534-B2F7-41FF-AE51-B6E649C1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45382" cy="844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Q43"/>
  <sheetViews>
    <sheetView topLeftCell="A4" workbookViewId="0">
      <selection activeCell="F15" sqref="F15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2024</v>
      </c>
      <c r="C6" s="3"/>
      <c r="D6" s="2"/>
      <c r="I6" s="2">
        <v>2024</v>
      </c>
      <c r="J6" s="2">
        <v>2024</v>
      </c>
      <c r="K6" s="2">
        <f>J6-I6</f>
        <v>0</v>
      </c>
      <c r="L6" s="2">
        <f>K6-60</f>
        <v>-60</v>
      </c>
    </row>
    <row r="7" spans="1:12" ht="16.5" x14ac:dyDescent="0.3">
      <c r="A7" s="3" t="s">
        <v>6</v>
      </c>
      <c r="B7" s="3">
        <f>B5-B6</f>
        <v>0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-60</v>
      </c>
      <c r="C8" s="3"/>
      <c r="D8" s="2"/>
      <c r="H8" s="9"/>
      <c r="I8" s="10" t="s">
        <v>23</v>
      </c>
      <c r="J8" s="10" t="s">
        <v>25</v>
      </c>
      <c r="K8" s="10" t="s">
        <v>26</v>
      </c>
    </row>
    <row r="9" spans="1:12" ht="16.5" x14ac:dyDescent="0.3">
      <c r="A9" s="3" t="s">
        <v>7</v>
      </c>
      <c r="B9" s="5">
        <f>739*2600</f>
        <v>1921400</v>
      </c>
      <c r="C9" s="5"/>
      <c r="D9" s="4"/>
      <c r="H9" s="9"/>
      <c r="I9" s="10">
        <f>62.44*10.764</f>
        <v>672.10415999999998</v>
      </c>
      <c r="J9" s="10">
        <f>I9*1.1</f>
        <v>739.31457599999999</v>
      </c>
      <c r="K9" s="10"/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B12*0/60</f>
        <v>0</v>
      </c>
      <c r="C13" s="3"/>
      <c r="D13" s="2"/>
    </row>
    <row r="14" spans="1:12" ht="16.5" x14ac:dyDescent="0.3">
      <c r="A14" s="3"/>
      <c r="B14" s="6">
        <f>B13%</f>
        <v>0</v>
      </c>
      <c r="C14" s="6"/>
      <c r="D14" s="12"/>
    </row>
    <row r="15" spans="1:12" ht="16.5" x14ac:dyDescent="0.3">
      <c r="A15" s="3" t="s">
        <v>11</v>
      </c>
      <c r="B15" s="5">
        <f>ROUND((B9*B14),0)</f>
        <v>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672</v>
      </c>
      <c r="C16" s="5"/>
      <c r="D16" s="4"/>
      <c r="H16" s="9"/>
      <c r="I16" s="10"/>
    </row>
    <row r="17" spans="1:17" ht="16.5" x14ac:dyDescent="0.3">
      <c r="A17" s="3" t="s">
        <v>22</v>
      </c>
      <c r="B17" s="3">
        <v>11000</v>
      </c>
      <c r="C17" s="3"/>
      <c r="D17" s="2"/>
      <c r="H17" s="9"/>
      <c r="I17" s="10"/>
    </row>
    <row r="18" spans="1:17" ht="16.5" x14ac:dyDescent="0.3">
      <c r="A18" s="3" t="s">
        <v>12</v>
      </c>
      <c r="B18" s="5">
        <f>B17*B16</f>
        <v>7392000</v>
      </c>
      <c r="C18" s="5"/>
      <c r="D18" s="4"/>
      <c r="H18" s="9"/>
      <c r="I18" s="10"/>
    </row>
    <row r="19" spans="1:17" ht="16.5" x14ac:dyDescent="0.3">
      <c r="A19" s="7" t="s">
        <v>13</v>
      </c>
      <c r="B19" s="8">
        <f>B18-B15</f>
        <v>7392000</v>
      </c>
      <c r="C19" s="8"/>
      <c r="D19" s="13"/>
    </row>
    <row r="20" spans="1:17" ht="16.5" x14ac:dyDescent="0.3">
      <c r="A20" s="7" t="s">
        <v>14</v>
      </c>
      <c r="B20" s="8">
        <f>B19*0.9</f>
        <v>6652800</v>
      </c>
      <c r="C20" s="8"/>
      <c r="D20" s="13"/>
    </row>
    <row r="21" spans="1:17" ht="16.5" x14ac:dyDescent="0.3">
      <c r="A21" s="7" t="s">
        <v>15</v>
      </c>
      <c r="B21" s="8">
        <f>B19*0.8</f>
        <v>5913600</v>
      </c>
      <c r="C21" s="8"/>
      <c r="D21" s="13"/>
    </row>
    <row r="22" spans="1:17" ht="16.5" x14ac:dyDescent="0.3">
      <c r="A22" s="7" t="s">
        <v>16</v>
      </c>
      <c r="B22" s="8">
        <f>B19*0.025/12</f>
        <v>15400</v>
      </c>
      <c r="C22" s="8"/>
      <c r="D22" s="13"/>
    </row>
    <row r="24" spans="1:17" x14ac:dyDescent="0.25">
      <c r="B24" s="1">
        <f>B19/672</f>
        <v>11000</v>
      </c>
      <c r="C24" s="1"/>
      <c r="J24" s="14"/>
    </row>
    <row r="25" spans="1:17" x14ac:dyDescent="0.25">
      <c r="B25" s="1"/>
    </row>
    <row r="29" spans="1:17" x14ac:dyDescent="0.25">
      <c r="E29" t="s">
        <v>17</v>
      </c>
      <c r="Q29">
        <v>792</v>
      </c>
    </row>
    <row r="30" spans="1:17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  <c r="Q30">
        <v>12500</v>
      </c>
    </row>
    <row r="31" spans="1:17" x14ac:dyDescent="0.25">
      <c r="D31" s="2">
        <v>616</v>
      </c>
      <c r="E31" s="18"/>
      <c r="F31" s="2">
        <v>5500000</v>
      </c>
      <c r="G31" s="2" t="e">
        <f t="shared" ref="G31:G36" si="0">F31/E31</f>
        <v>#DIV/0!</v>
      </c>
      <c r="H31" s="2">
        <f t="shared" ref="H31:H36" si="1">F31/D31</f>
        <v>8928.5714285714294</v>
      </c>
      <c r="I31" s="2" t="e">
        <f>D31/E31</f>
        <v>#DIV/0!</v>
      </c>
      <c r="Q31">
        <f>Q30*Q29</f>
        <v>9900000</v>
      </c>
    </row>
    <row r="32" spans="1:17" x14ac:dyDescent="0.25">
      <c r="D32" s="2"/>
      <c r="E32" s="18">
        <v>402</v>
      </c>
      <c r="F32" s="2">
        <v>5200000</v>
      </c>
      <c r="G32" s="2">
        <f t="shared" si="0"/>
        <v>12935.323383084577</v>
      </c>
      <c r="H32" s="2" t="e">
        <f t="shared" si="1"/>
        <v>#DIV/0!</v>
      </c>
      <c r="I32" s="2"/>
      <c r="Q32">
        <v>1000000</v>
      </c>
    </row>
    <row r="33" spans="2:17" x14ac:dyDescent="0.25">
      <c r="D33" s="2"/>
      <c r="E33" s="18">
        <v>540</v>
      </c>
      <c r="F33" s="4">
        <v>7500000</v>
      </c>
      <c r="G33" s="2">
        <f t="shared" si="0"/>
        <v>13888.888888888889</v>
      </c>
      <c r="H33" s="2" t="e">
        <f t="shared" si="1"/>
        <v>#DIV/0!</v>
      </c>
      <c r="I33" s="2">
        <f>D33/E33</f>
        <v>0</v>
      </c>
      <c r="K33">
        <f>E33*1.2</f>
        <v>648</v>
      </c>
      <c r="M33" s="1">
        <f>F33/K33</f>
        <v>11574.074074074075</v>
      </c>
      <c r="Q33">
        <f>Q32+Q31</f>
        <v>10900000</v>
      </c>
    </row>
    <row r="34" spans="2:17" x14ac:dyDescent="0.25">
      <c r="D34" s="2"/>
      <c r="E34" s="18"/>
      <c r="F34" s="4">
        <v>5200000</v>
      </c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7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K35">
        <f>E35*1.2</f>
        <v>0</v>
      </c>
      <c r="M35" s="1" t="e">
        <f>F35/K35</f>
        <v>#DIV/0!</v>
      </c>
    </row>
    <row r="36" spans="2:17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7" x14ac:dyDescent="0.25">
      <c r="E37" t="s">
        <v>21</v>
      </c>
    </row>
    <row r="38" spans="2:17" x14ac:dyDescent="0.25">
      <c r="B38">
        <v>1</v>
      </c>
      <c r="E38">
        <f>37*10.764+1.78*10.764</f>
        <v>417.42791999999997</v>
      </c>
      <c r="F38">
        <v>4400000</v>
      </c>
      <c r="G38" s="2">
        <f>F38/E38</f>
        <v>10540.741980076466</v>
      </c>
      <c r="H38">
        <v>455000</v>
      </c>
      <c r="I38">
        <v>30000</v>
      </c>
      <c r="J38" s="2">
        <f t="shared" ref="J38:J43" si="2">I38+H38+F38</f>
        <v>4885000</v>
      </c>
      <c r="K38" s="2">
        <f>J38/E38</f>
        <v>11702.619221062167</v>
      </c>
      <c r="L38" s="4">
        <f>J38/719</f>
        <v>6794.1585535465929</v>
      </c>
      <c r="M38" s="2"/>
    </row>
    <row r="39" spans="2:17" x14ac:dyDescent="0.25">
      <c r="E39">
        <f>50*10.764</f>
        <v>538.19999999999993</v>
      </c>
      <c r="F39">
        <v>6000000</v>
      </c>
      <c r="G39" s="2">
        <f>F39/E39</f>
        <v>11148.272017837236</v>
      </c>
      <c r="H39">
        <v>948000</v>
      </c>
      <c r="I39">
        <v>30000</v>
      </c>
      <c r="J39" s="2">
        <f t="shared" si="2"/>
        <v>6978000</v>
      </c>
      <c r="K39" s="2">
        <f t="shared" ref="K39:K43" si="3">J39/E39</f>
        <v>12965.440356744706</v>
      </c>
      <c r="L39" s="4" t="e">
        <f>J39/D39</f>
        <v>#DIV/0!</v>
      </c>
      <c r="M39" s="2"/>
      <c r="N39" s="1">
        <f>B24/G39</f>
        <v>0.98669999999999991</v>
      </c>
    </row>
    <row r="40" spans="2:17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/>
    </row>
    <row r="41" spans="2:17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2:17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7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4" workbookViewId="0">
      <selection activeCell="V26" sqref="V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2024-09-16T07:26:48Z</dcterms:modified>
</cp:coreProperties>
</file>