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West Shimpoli Road\Rajkumar Ramasre Rajbhar\"/>
    </mc:Choice>
  </mc:AlternateContent>
  <xr:revisionPtr revIDLastSave="0" documentId="13_ncr:1_{C6F00C75-9B8E-410A-9A00-EAF984A6A81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7" i="4" l="1"/>
  <c r="U8" i="4"/>
  <c r="U9" i="4"/>
  <c r="U6" i="4"/>
  <c r="S9" i="4" l="1"/>
  <c r="Q9" i="4" s="1"/>
  <c r="Q8" i="4"/>
  <c r="S8" i="4"/>
  <c r="Q7" i="4"/>
  <c r="S7" i="4"/>
  <c r="Q6" i="4"/>
  <c r="S6" i="4"/>
  <c r="H23" i="4" l="1"/>
  <c r="H25" i="4" s="1"/>
  <c r="H21" i="4"/>
  <c r="I20" i="4"/>
  <c r="I19" i="4"/>
  <c r="I18" i="4"/>
  <c r="I3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<sst xmlns="http://schemas.openxmlformats.org/spreadsheetml/2006/main" count="35" uniqueCount="31">
  <si>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</si>
  <si>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</si>
  <si>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</si>
  <si>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</si>
  <si>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</si>
  <si>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</si>
  <si>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</si>
  <si>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</si>
  <si>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</si>
  <si>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</si>
  <si>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</si>
  <si>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</si>
  <si>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</si>
  <si>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1613, 16th Floor, Building No 21, Wing - A, Y Square, Village - Dhokali, Thane West,</t>
  </si>
  <si>
    <t>agreement  = 30.08.24</t>
  </si>
  <si>
    <t>av</t>
  </si>
  <si>
    <t>sd</t>
  </si>
  <si>
    <t>rd</t>
  </si>
  <si>
    <t>bv</t>
  </si>
  <si>
    <t>rera ca</t>
  </si>
  <si>
    <t>encl bal</t>
  </si>
  <si>
    <t>open bal</t>
  </si>
  <si>
    <t>1 car parking</t>
  </si>
  <si>
    <t>rate</t>
  </si>
  <si>
    <t>fmv</t>
  </si>
  <si>
    <t>ls -89 lakhs</t>
  </si>
  <si>
    <t xml:space="preserve">
RERA NUMBER: P51700015652</t>
  </si>
  <si>
    <t>10.9.24</t>
  </si>
  <si>
    <t>06.09.24</t>
  </si>
  <si>
    <t>04.09.24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</si>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</sst>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19AB3-20EA-4175-9166-5555C9AB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E1C6E-7D1B-4051-86FC-B32AE2A8F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8B3A4-C108-4FEE-A017-36135CC1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47FAE-A1E2-440A-A1ED-28488A538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F4B4BB-9E40-4709-8AD3-B27AEF76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1EB45-573F-4A73-842D-1ACC64269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E00E5-757D-449F-8C63-57211181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A7765-5627-4BF7-B61C-26D1D6A6B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16">
        <f t="shared" ref="E2:E13" si="3">R2</f>
        <v>12500000</v>
      </c>
      <c r="F2" s="15">
        <f t="shared" ref="F2:F13" si="4">ROUND((E2/B2),0)</f>
        <v>19231</v>
      </c>
      <c r="G2" s="10">
        <f t="shared" ref="G2:G13" si="5">ROUND((E2/C2),0)</f>
        <v>16026</v>
      </c>
      <c r="H2" s="10">
        <f t="shared" ref="H2:H13" si="6">ROUND((E2/D2),0)</f>
        <v>13355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650</v>
      </c>
      <c r="R2" s="2">
        <v>12500000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570</v>
      </c>
      <c r="C3" s="4">
        <f t="shared" ref="C3:C15" si="9">B3*1.2</f>
        <v>684</v>
      </c>
      <c r="D3" s="4">
        <f t="shared" si="2"/>
        <v>820.8</v>
      </c>
      <c r="E3" s="16">
        <f t="shared" si="3"/>
        <v>8800000</v>
      </c>
      <c r="F3" s="10">
        <f t="shared" si="4"/>
        <v>15439</v>
      </c>
      <c r="G3" s="10">
        <f t="shared" si="5"/>
        <v>12865</v>
      </c>
      <c r="H3" s="10">
        <f t="shared" si="6"/>
        <v>10721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570</v>
      </c>
      <c r="R3" s="2">
        <v>8800000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679</v>
      </c>
      <c r="C4" s="4">
        <f t="shared" si="9"/>
        <v>814.8</v>
      </c>
      <c r="D4" s="4">
        <f t="shared" si="2"/>
        <v>977.75999999999988</v>
      </c>
      <c r="E4" s="16">
        <f t="shared" si="3"/>
        <v>11000000</v>
      </c>
      <c r="F4" s="15">
        <f t="shared" si="4"/>
        <v>16200</v>
      </c>
      <c r="G4" s="10">
        <f t="shared" si="5"/>
        <v>13500</v>
      </c>
      <c r="H4" s="10">
        <f t="shared" si="6"/>
        <v>11250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679</v>
      </c>
      <c r="R4" s="2">
        <v>11000000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680</v>
      </c>
      <c r="C5" s="4">
        <f t="shared" si="9"/>
        <v>816</v>
      </c>
      <c r="D5" s="4">
        <f t="shared" si="2"/>
        <v>979.19999999999993</v>
      </c>
      <c r="E5" s="16">
        <f t="shared" si="3"/>
        <v>10500000</v>
      </c>
      <c r="F5" s="10">
        <f t="shared" si="4"/>
        <v>15441</v>
      </c>
      <c r="G5" s="10">
        <f t="shared" si="5"/>
        <v>12868</v>
      </c>
      <c r="H5" s="10">
        <f t="shared" si="6"/>
        <v>10723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680</v>
      </c>
      <c r="R5" s="2">
        <v>10500000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550.90152</v>
      </c>
      <c r="C6" s="4">
        <f t="shared" si="9"/>
        <v>661.08182399999998</v>
      </c>
      <c r="D6" s="4">
        <f t="shared" si="2"/>
        <v>793.29818879999993</v>
      </c>
      <c r="E6" s="16">
        <f t="shared" si="3"/>
        <v>7329821</v>
      </c>
      <c r="F6" s="10">
        <f t="shared" si="4"/>
        <v>13305</v>
      </c>
      <c r="G6" s="10">
        <f t="shared" si="5"/>
        <v>11088</v>
      </c>
      <c r="H6" s="10">
        <f t="shared" si="6"/>
        <v>9240</v>
      </c>
      <c r="I6" s="4" t="e">
        <f>#REF!</f>
        <v>#REF!</v>
      </c>
      <c r="J6" s="4">
        <f t="shared" si="7"/>
        <v>51.18</v>
      </c>
      <c r="O6">
        <v>0</v>
      </c>
      <c r="P6">
        <f t="shared" si="8"/>
        <v>0</v>
      </c>
      <c r="Q6">
        <f>S6*10.764</f>
        <v>550.90152</v>
      </c>
      <c r="R6" s="2">
        <v>7329821</v>
      </c>
      <c r="S6" s="8">
        <f>44.13+1.5+5.55</f>
        <v>51.18</v>
      </c>
      <c r="T6" s="8" t="s">
        <v>27</v>
      </c>
      <c r="U6">
        <f>F6*1.2</f>
        <v>15966</v>
      </c>
    </row>
    <row r="7" spans="1:21" x14ac:dyDescent="0.25">
      <c r="A7" s="4">
        <f t="shared" si="0"/>
        <v>0</v>
      </c>
      <c r="B7" s="4">
        <f t="shared" si="1"/>
        <v>550.90152</v>
      </c>
      <c r="C7" s="4">
        <f t="shared" si="9"/>
        <v>661.08182399999998</v>
      </c>
      <c r="D7" s="4">
        <f t="shared" si="2"/>
        <v>793.29818879999993</v>
      </c>
      <c r="E7" s="16">
        <f t="shared" si="3"/>
        <v>8088750</v>
      </c>
      <c r="F7" s="15">
        <f t="shared" si="4"/>
        <v>14683</v>
      </c>
      <c r="G7" s="10">
        <f t="shared" si="5"/>
        <v>12236</v>
      </c>
      <c r="H7" s="10">
        <f t="shared" si="6"/>
        <v>10196</v>
      </c>
      <c r="I7" s="4" t="e">
        <f>#REF!</f>
        <v>#REF!</v>
      </c>
      <c r="J7" s="4">
        <f t="shared" si="7"/>
        <v>51.18</v>
      </c>
      <c r="O7">
        <v>0</v>
      </c>
      <c r="P7">
        <f t="shared" si="8"/>
        <v>0</v>
      </c>
      <c r="Q7">
        <f>S7*10.764</f>
        <v>550.90152</v>
      </c>
      <c r="R7" s="2">
        <v>8088750</v>
      </c>
      <c r="S7" s="8">
        <f>44.13+1.5+5.55</f>
        <v>51.18</v>
      </c>
      <c r="T7" s="8" t="s">
        <v>28</v>
      </c>
      <c r="U7">
        <f t="shared" ref="U7:U9" si="10">F7*1.2</f>
        <v>17619.599999999999</v>
      </c>
    </row>
    <row r="8" spans="1:21" x14ac:dyDescent="0.25">
      <c r="A8" s="4">
        <f t="shared" si="0"/>
        <v>0</v>
      </c>
      <c r="B8" s="4">
        <f t="shared" si="1"/>
        <v>550.90152</v>
      </c>
      <c r="C8" s="4">
        <f t="shared" si="9"/>
        <v>661.08182399999998</v>
      </c>
      <c r="D8" s="4">
        <f t="shared" si="2"/>
        <v>793.29818879999993</v>
      </c>
      <c r="E8" s="5">
        <f t="shared" si="3"/>
        <v>8085143</v>
      </c>
      <c r="F8" s="15">
        <f t="shared" si="4"/>
        <v>14676</v>
      </c>
      <c r="G8" s="10">
        <f t="shared" si="5"/>
        <v>12230</v>
      </c>
      <c r="H8" s="10">
        <f t="shared" si="6"/>
        <v>10192</v>
      </c>
      <c r="I8" s="4" t="e">
        <f>#REF!</f>
        <v>#REF!</v>
      </c>
      <c r="J8" s="4">
        <f t="shared" si="7"/>
        <v>51.18</v>
      </c>
      <c r="O8">
        <v>0</v>
      </c>
      <c r="P8">
        <f t="shared" si="8"/>
        <v>0</v>
      </c>
      <c r="Q8">
        <f>S8*10.764</f>
        <v>550.90152</v>
      </c>
      <c r="R8" s="2">
        <v>8085143</v>
      </c>
      <c r="S8" s="8">
        <f>44.13+1.5+5.55</f>
        <v>51.18</v>
      </c>
      <c r="T8" s="8" t="s">
        <v>28</v>
      </c>
      <c r="U8">
        <f t="shared" si="10"/>
        <v>17611.2</v>
      </c>
    </row>
    <row r="9" spans="1:21" x14ac:dyDescent="0.25">
      <c r="A9" s="4">
        <f t="shared" si="0"/>
        <v>0</v>
      </c>
      <c r="B9" s="4">
        <f t="shared" si="1"/>
        <v>386.9658</v>
      </c>
      <c r="C9" s="4">
        <f t="shared" si="9"/>
        <v>464.35895999999997</v>
      </c>
      <c r="D9" s="4">
        <f t="shared" si="2"/>
        <v>557.23075199999994</v>
      </c>
      <c r="E9" s="5">
        <f t="shared" si="3"/>
        <v>6124464</v>
      </c>
      <c r="F9" s="10">
        <f t="shared" si="4"/>
        <v>15827</v>
      </c>
      <c r="G9" s="10">
        <f t="shared" si="5"/>
        <v>13189</v>
      </c>
      <c r="H9" s="10">
        <f t="shared" si="6"/>
        <v>10991</v>
      </c>
      <c r="I9" s="4" t="e">
        <f>#REF!</f>
        <v>#REF!</v>
      </c>
      <c r="J9" s="4">
        <f t="shared" si="7"/>
        <v>35.950000000000003</v>
      </c>
      <c r="O9">
        <v>0</v>
      </c>
      <c r="P9">
        <f t="shared" si="8"/>
        <v>0</v>
      </c>
      <c r="Q9">
        <f>S9*10.764</f>
        <v>386.9658</v>
      </c>
      <c r="R9" s="2">
        <v>6124464</v>
      </c>
      <c r="S9" s="8">
        <f>29.44+3.81+2.7</f>
        <v>35.950000000000003</v>
      </c>
      <c r="T9" s="8" t="s">
        <v>29</v>
      </c>
      <c r="U9">
        <f t="shared" si="10"/>
        <v>18992.399999999998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1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469</v>
      </c>
      <c r="I18">
        <f>43.6*10.764</f>
        <v>469.31039999999996</v>
      </c>
      <c r="J18" t="s">
        <v>22</v>
      </c>
    </row>
    <row r="19" spans="7:24" x14ac:dyDescent="0.25">
      <c r="G19" t="s">
        <v>20</v>
      </c>
      <c r="H19">
        <v>24</v>
      </c>
      <c r="I19">
        <f>2.21*10.764</f>
        <v>23.788439999999998</v>
      </c>
    </row>
    <row r="20" spans="7:24" x14ac:dyDescent="0.25">
      <c r="G20" t="s">
        <v>21</v>
      </c>
      <c r="H20">
        <v>60</v>
      </c>
      <c r="I20">
        <f>5.55*10.764</f>
        <v>59.740199999999994</v>
      </c>
    </row>
    <row r="21" spans="7:24" x14ac:dyDescent="0.25">
      <c r="H21">
        <f>SUM(H18:H20)</f>
        <v>553</v>
      </c>
    </row>
    <row r="22" spans="7:24" x14ac:dyDescent="0.25">
      <c r="G22" s="6" t="s">
        <v>23</v>
      </c>
      <c r="H22" s="6">
        <v>15200</v>
      </c>
    </row>
    <row r="23" spans="7:24" x14ac:dyDescent="0.25">
      <c r="G23" t="s">
        <v>24</v>
      </c>
      <c r="H23">
        <f>H22*H21</f>
        <v>8405600</v>
      </c>
    </row>
    <row r="24" spans="7:24" x14ac:dyDescent="0.25">
      <c r="G24" t="s">
        <v>30</v>
      </c>
      <c r="H24">
        <v>500000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f>H24+H23</f>
        <v>8905600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N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8169107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571900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18</v>
      </c>
      <c r="I30">
        <f>SUM(I27:I29)</f>
        <v>8771007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ht="75" customHeight="1" x14ac:dyDescent="0.25">
      <c r="H32" s="17" t="s">
        <v>26</v>
      </c>
      <c r="I32" s="17"/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H32:I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2024-09-18T07:00:37Z</dcterms:modified>
</cp:coreProperties>
</file>