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SEEPZ\Madhuri Ashish Chavan\"/>
    </mc:Choice>
  </mc:AlternateContent>
  <xr:revisionPtr revIDLastSave="0" documentId="13_ncr:1_{CBFB15DE-77BA-45B1-8FF3-20F98BF8339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11" i="4" l="1"/>
  <c r="Q38" i="4" l="1"/>
  <c r="Q36" i="4"/>
  <c r="Q35" i="4"/>
  <c r="Q34" i="4"/>
  <c r="Q33" i="4"/>
  <c r="Q32" i="4"/>
  <c r="Q30" i="4"/>
  <c r="Q29" i="4"/>
  <c r="Q28" i="4"/>
  <c r="Q27" i="4"/>
  <c r="Q26" i="4"/>
  <c r="Q25" i="4"/>
  <c r="Q24" i="4"/>
  <c r="Q23" i="4"/>
  <c r="Q22" i="4"/>
  <c r="Q21" i="4"/>
  <c r="Q6" i="4"/>
  <c r="P5" i="4"/>
  <c r="P2" i="4"/>
  <c r="H23" i="4"/>
  <c r="H21" i="4"/>
  <c r="Q12" i="4" l="1"/>
  <c r="P12" i="4"/>
  <c r="Q11" i="4"/>
  <c r="Q10" i="4"/>
  <c r="P9" i="4"/>
  <c r="P8" i="4"/>
  <c r="P7" i="4"/>
  <c r="P6" i="4"/>
  <c r="Q5" i="4"/>
  <c r="P4" i="4"/>
  <c r="P3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<sst xmlns="http://schemas.openxmlformats.org/spreadsheetml/2006/main" count="31" uniqueCount="28">
  <si>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</si>
  <si>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</si>
  <si>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</si>
  <si>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</si>
  <si>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</si>
  <si>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</si>
  <si>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</si>
  <si>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</si>
  <si>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</si>
  <si>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</si>
  <si>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</si>
  <si>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</si>
  <si>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</si>
  <si>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101, 1st Floor, Nirvana, Nehru Nagar , Near Dabba Compound Kanjur Village Road, Village - Kanjur, Kanjurmarg East,</t>
  </si>
  <si>
    <t>agreemetn  - 28.08.2024</t>
  </si>
  <si>
    <t>av</t>
  </si>
  <si>
    <t>ca</t>
  </si>
  <si>
    <t xml:space="preserve">elevation </t>
  </si>
  <si>
    <t>rate</t>
  </si>
  <si>
    <t>fmv</t>
  </si>
  <si>
    <t>oc - 2017</t>
  </si>
  <si>
    <t>1 car parking</t>
  </si>
  <si>
    <t>10.04.23</t>
  </si>
  <si>
    <t>25.11.22</t>
  </si>
  <si>
    <t>mca</t>
  </si>
  <si>
    <t>22000 on ca</t>
  </si>
  <si>
    <t>02.12.21</t>
  </si>
  <si>
    <t>03.11.23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</si>
</sst>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401297</xdr:colOff>
      <xdr:row>47</xdr:row>
      <xdr:rowOff>153607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31AEE59-A09E-473E-8EA8-30852CB3B9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35697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410823</xdr:colOff>
      <xdr:row>51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D4BFC9-4E19-4D8B-AC54-CF2299C5B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45223" cy="8668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382244</xdr:colOff>
      <xdr:row>46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9DE513-459E-4F3D-B530-E7954DBFE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16644" cy="8621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C42647-6CEC-48F0-A5D1-17A6379CB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15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49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76274F-DA43-47F1-8246-078CFF679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1438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A6E9B8-A253-47E6-BE0A-27C888CEE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496D2E-E818-4BD0-9AF3-7C8CEDC9A6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15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6D3A4A-307F-4422-9D65-9BCBF818E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6896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401297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77CBC8-8195-4335-9C35-030CE2986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35697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8"/>
  <sheetViews>
    <sheetView tabSelected="1" topLeftCell="E1" zoomScaleNormal="100" workbookViewId="0">
      <selection activeCell="Q5" sqref="Q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2.71093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9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750</v>
      </c>
      <c r="C2" s="4">
        <f>B2*1.2</f>
        <v>900</v>
      </c>
      <c r="D2" s="4">
        <f t="shared" ref="D2:D13" si="2">C2*1.2</f>
        <v>1080</v>
      </c>
      <c r="E2" s="16">
        <f t="shared" ref="E2:E13" si="3">R2</f>
        <v>14500000</v>
      </c>
      <c r="F2" s="10">
        <f t="shared" ref="F2:F13" si="4">ROUND((E2/B2),0)</f>
        <v>19333</v>
      </c>
      <c r="G2" s="10">
        <f t="shared" ref="G2:G13" si="5">ROUND((E2/C2),0)</f>
        <v>16111</v>
      </c>
      <c r="H2" s="10">
        <f t="shared" ref="H2:H13" si="6">ROUND((E2/D2),0)</f>
        <v>13426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750</v>
      </c>
      <c r="R2" s="2">
        <v>14500000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725</v>
      </c>
      <c r="C3" s="4">
        <f t="shared" ref="C3:C15" si="9">B3*1.2</f>
        <v>870</v>
      </c>
      <c r="D3" s="4">
        <f t="shared" si="2"/>
        <v>1044</v>
      </c>
      <c r="E3" s="16">
        <f t="shared" si="3"/>
        <v>15500000</v>
      </c>
      <c r="F3" s="10">
        <f t="shared" si="4"/>
        <v>21379</v>
      </c>
      <c r="G3" s="10">
        <f t="shared" si="5"/>
        <v>17816</v>
      </c>
      <c r="H3" s="10">
        <f t="shared" si="6"/>
        <v>14847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725</v>
      </c>
      <c r="R3" s="2">
        <v>15500000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750</v>
      </c>
      <c r="C4" s="4">
        <f t="shared" si="9"/>
        <v>900</v>
      </c>
      <c r="D4" s="4">
        <f t="shared" si="2"/>
        <v>1080</v>
      </c>
      <c r="E4" s="16">
        <f t="shared" si="3"/>
        <v>16000000</v>
      </c>
      <c r="F4" s="15">
        <f t="shared" si="4"/>
        <v>21333</v>
      </c>
      <c r="G4" s="10">
        <f t="shared" si="5"/>
        <v>17778</v>
      </c>
      <c r="H4" s="10">
        <f t="shared" si="6"/>
        <v>14815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750</v>
      </c>
      <c r="R4" s="2">
        <v>16000000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747.29070000000002</v>
      </c>
      <c r="C5" s="4">
        <f t="shared" si="9"/>
        <v>896.74883999999997</v>
      </c>
      <c r="D5" s="4">
        <f t="shared" si="2"/>
        <v>1076.098608</v>
      </c>
      <c r="E5" s="16">
        <f t="shared" si="3"/>
        <v>15200000</v>
      </c>
      <c r="F5" s="15">
        <f t="shared" si="4"/>
        <v>20340</v>
      </c>
      <c r="G5" s="10">
        <f t="shared" si="5"/>
        <v>16950</v>
      </c>
      <c r="H5" s="10">
        <f t="shared" si="6"/>
        <v>14125</v>
      </c>
      <c r="I5" s="4" t="e">
        <f>#REF!</f>
        <v>#REF!</v>
      </c>
      <c r="J5" s="4" t="str">
        <f t="shared" si="7"/>
        <v>10.04.23</v>
      </c>
      <c r="O5">
        <v>0</v>
      </c>
      <c r="P5">
        <f>83.31*10.764</f>
        <v>896.74883999999997</v>
      </c>
      <c r="Q5">
        <f t="shared" ref="Q5:Q12" si="10">P5/1.2</f>
        <v>747.29070000000002</v>
      </c>
      <c r="R5" s="2">
        <v>15200000</v>
      </c>
      <c r="S5" s="8" t="s">
        <v>22</v>
      </c>
      <c r="T5" s="8"/>
    </row>
    <row r="6" spans="1:20" x14ac:dyDescent="0.25">
      <c r="A6" s="4">
        <f t="shared" si="0"/>
        <v>0</v>
      </c>
      <c r="B6" s="4">
        <f t="shared" si="1"/>
        <v>747</v>
      </c>
      <c r="C6" s="4">
        <f t="shared" si="9"/>
        <v>896.4</v>
      </c>
      <c r="D6" s="4">
        <f t="shared" si="2"/>
        <v>1075.6799999999998</v>
      </c>
      <c r="E6" s="16">
        <f t="shared" si="3"/>
        <v>14000000</v>
      </c>
      <c r="F6" s="15">
        <f t="shared" si="4"/>
        <v>18742</v>
      </c>
      <c r="G6" s="10">
        <f t="shared" si="5"/>
        <v>15618</v>
      </c>
      <c r="H6" s="10">
        <f t="shared" si="6"/>
        <v>13015</v>
      </c>
      <c r="I6" s="4" t="e">
        <f>#REF!</f>
        <v>#REF!</v>
      </c>
      <c r="J6" s="4" t="str">
        <f t="shared" si="7"/>
        <v>25.11.22</v>
      </c>
      <c r="O6">
        <v>0</v>
      </c>
      <c r="P6">
        <f t="shared" si="8"/>
        <v>0</v>
      </c>
      <c r="Q6">
        <f>612+135</f>
        <v>747</v>
      </c>
      <c r="R6" s="2">
        <v>14000000</v>
      </c>
      <c r="S6" s="8" t="s">
        <v>23</v>
      </c>
      <c r="T6" s="8"/>
    </row>
    <row r="7" spans="1:20" x14ac:dyDescent="0.25">
      <c r="A7" s="4">
        <f t="shared" si="0"/>
        <v>0</v>
      </c>
      <c r="B7" s="4">
        <f t="shared" si="1"/>
        <v>715</v>
      </c>
      <c r="C7" s="4">
        <f t="shared" si="9"/>
        <v>858</v>
      </c>
      <c r="D7" s="4">
        <f t="shared" si="2"/>
        <v>1029.5999999999999</v>
      </c>
      <c r="E7" s="16">
        <f t="shared" si="3"/>
        <v>13300000</v>
      </c>
      <c r="F7" s="10">
        <f t="shared" si="4"/>
        <v>18601</v>
      </c>
      <c r="G7" s="10">
        <f t="shared" si="5"/>
        <v>15501</v>
      </c>
      <c r="H7" s="10">
        <f t="shared" si="6"/>
        <v>12918</v>
      </c>
      <c r="I7" s="4" t="e">
        <f>#REF!</f>
        <v>#REF!</v>
      </c>
      <c r="J7" s="4" t="str">
        <f t="shared" si="7"/>
        <v>03.11.23</v>
      </c>
      <c r="O7">
        <v>0</v>
      </c>
      <c r="P7">
        <f t="shared" si="8"/>
        <v>0</v>
      </c>
      <c r="Q7">
        <v>715</v>
      </c>
      <c r="R7" s="2">
        <v>13300000</v>
      </c>
      <c r="S7" s="8" t="s">
        <v>27</v>
      </c>
      <c r="T7" s="8"/>
    </row>
    <row r="8" spans="1:20" x14ac:dyDescent="0.25">
      <c r="A8" s="4">
        <f t="shared" si="0"/>
        <v>0</v>
      </c>
      <c r="B8" s="4">
        <f t="shared" si="1"/>
        <v>612</v>
      </c>
      <c r="C8" s="4">
        <f t="shared" si="9"/>
        <v>734.4</v>
      </c>
      <c r="D8" s="4">
        <f t="shared" si="2"/>
        <v>881.28</v>
      </c>
      <c r="E8" s="16">
        <f t="shared" si="3"/>
        <v>14000000</v>
      </c>
      <c r="F8" s="10">
        <f t="shared" si="4"/>
        <v>22876</v>
      </c>
      <c r="G8" s="10">
        <f t="shared" si="5"/>
        <v>19063</v>
      </c>
      <c r="H8" s="10">
        <f t="shared" si="6"/>
        <v>15886</v>
      </c>
      <c r="I8" s="4" t="e">
        <f>#REF!</f>
        <v>#REF!</v>
      </c>
      <c r="J8" s="4" t="str">
        <f t="shared" si="7"/>
        <v>02.12.21</v>
      </c>
      <c r="O8">
        <v>0</v>
      </c>
      <c r="P8">
        <f t="shared" si="8"/>
        <v>0</v>
      </c>
      <c r="Q8">
        <v>612</v>
      </c>
      <c r="R8" s="2">
        <v>14000000</v>
      </c>
      <c r="S8" s="8" t="s">
        <v>26</v>
      </c>
      <c r="T8" s="8"/>
    </row>
    <row r="9" spans="1:20" x14ac:dyDescent="0.25">
      <c r="A9" s="4">
        <f t="shared" si="0"/>
        <v>0</v>
      </c>
      <c r="B9" s="4">
        <f t="shared" si="1"/>
        <v>1060</v>
      </c>
      <c r="C9" s="4">
        <f t="shared" si="9"/>
        <v>1272</v>
      </c>
      <c r="D9" s="4">
        <f t="shared" si="2"/>
        <v>1526.3999999999999</v>
      </c>
      <c r="E9" s="16">
        <f t="shared" si="3"/>
        <v>25000000</v>
      </c>
      <c r="F9" s="15">
        <f t="shared" si="4"/>
        <v>23585</v>
      </c>
      <c r="G9" s="10">
        <f t="shared" si="5"/>
        <v>19654</v>
      </c>
      <c r="H9" s="10">
        <f t="shared" si="6"/>
        <v>16378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1060</v>
      </c>
      <c r="R9" s="2">
        <v>25000000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958.33333333333337</v>
      </c>
      <c r="C10" s="4">
        <f t="shared" si="9"/>
        <v>1150</v>
      </c>
      <c r="D10" s="4">
        <f t="shared" si="2"/>
        <v>1380</v>
      </c>
      <c r="E10" s="16">
        <f t="shared" si="3"/>
        <v>23000000</v>
      </c>
      <c r="F10" s="10">
        <f t="shared" si="4"/>
        <v>24000</v>
      </c>
      <c r="G10" s="10">
        <f t="shared" si="5"/>
        <v>20000</v>
      </c>
      <c r="H10" s="10">
        <f t="shared" si="6"/>
        <v>16667</v>
      </c>
      <c r="I10" s="4" t="e">
        <f>#REF!</f>
        <v>#REF!</v>
      </c>
      <c r="J10" s="4">
        <f t="shared" si="7"/>
        <v>0</v>
      </c>
      <c r="O10">
        <v>0</v>
      </c>
      <c r="P10">
        <v>1150</v>
      </c>
      <c r="Q10">
        <f t="shared" si="10"/>
        <v>958.33333333333337</v>
      </c>
      <c r="R10" s="2">
        <v>23000000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7:24" x14ac:dyDescent="0.25">
      <c r="G18" t="s">
        <v>13</v>
      </c>
    </row>
    <row r="19" spans="7:24" x14ac:dyDescent="0.25">
      <c r="G19" t="s">
        <v>16</v>
      </c>
      <c r="H19">
        <v>612</v>
      </c>
    </row>
    <row r="20" spans="7:24" x14ac:dyDescent="0.25">
      <c r="G20" t="s">
        <v>17</v>
      </c>
      <c r="H20">
        <v>135</v>
      </c>
      <c r="I20" t="s">
        <v>21</v>
      </c>
      <c r="O20" t="s">
        <v>24</v>
      </c>
    </row>
    <row r="21" spans="7:24" x14ac:dyDescent="0.25">
      <c r="H21">
        <f>H20+H19</f>
        <v>747</v>
      </c>
      <c r="O21">
        <v>17</v>
      </c>
      <c r="P21">
        <v>9.7799999999999994</v>
      </c>
      <c r="Q21">
        <f>P21*O21</f>
        <v>166.26</v>
      </c>
    </row>
    <row r="22" spans="7:24" x14ac:dyDescent="0.25">
      <c r="G22" s="6" t="s">
        <v>18</v>
      </c>
      <c r="H22" s="6">
        <v>21000</v>
      </c>
      <c r="O22">
        <v>12.2</v>
      </c>
      <c r="P22">
        <v>10</v>
      </c>
      <c r="Q22">
        <f t="shared" ref="Q22:Q29" si="21">P22*O22</f>
        <v>122</v>
      </c>
    </row>
    <row r="23" spans="7:24" x14ac:dyDescent="0.25">
      <c r="G23" t="s">
        <v>19</v>
      </c>
      <c r="H23" s="11">
        <f>H22*H21</f>
        <v>15687000</v>
      </c>
      <c r="O23">
        <v>4.41</v>
      </c>
      <c r="P23">
        <v>7.27</v>
      </c>
      <c r="Q23">
        <f t="shared" si="21"/>
        <v>32.060699999999997</v>
      </c>
    </row>
    <row r="24" spans="7:24" x14ac:dyDescent="0.25">
      <c r="O24">
        <v>9.73</v>
      </c>
      <c r="P24" s="11">
        <v>8.19</v>
      </c>
      <c r="Q24">
        <f t="shared" si="21"/>
        <v>79.688699999999997</v>
      </c>
      <c r="R24" s="13"/>
      <c r="T24" s="11"/>
      <c r="U24" s="11"/>
      <c r="V24" s="11"/>
      <c r="W24" s="11"/>
      <c r="X24" s="11"/>
    </row>
    <row r="25" spans="7:24" x14ac:dyDescent="0.25">
      <c r="O25">
        <v>3.13</v>
      </c>
      <c r="P25" s="11">
        <v>2.76</v>
      </c>
      <c r="Q25">
        <f t="shared" si="21"/>
        <v>8.6387999999999998</v>
      </c>
      <c r="R25" s="14"/>
      <c r="T25" s="14"/>
      <c r="U25" s="14"/>
      <c r="V25" s="11"/>
      <c r="W25" s="11"/>
      <c r="X25" s="11"/>
    </row>
    <row r="26" spans="7:24" x14ac:dyDescent="0.25">
      <c r="O26">
        <v>5.54</v>
      </c>
      <c r="P26" s="11">
        <v>3.36</v>
      </c>
      <c r="Q26">
        <f t="shared" si="21"/>
        <v>18.6144</v>
      </c>
      <c r="R26" s="11"/>
      <c r="T26" s="11"/>
      <c r="U26" s="11"/>
      <c r="V26" s="11"/>
      <c r="W26" s="11"/>
      <c r="X26" s="11"/>
    </row>
    <row r="27" spans="7:24" x14ac:dyDescent="0.25">
      <c r="G27" t="s">
        <v>14</v>
      </c>
      <c r="I27" t="s">
        <v>20</v>
      </c>
      <c r="O27">
        <v>3.48</v>
      </c>
      <c r="P27" s="11">
        <v>5</v>
      </c>
      <c r="Q27">
        <f t="shared" si="21"/>
        <v>17.399999999999999</v>
      </c>
      <c r="R27" s="11"/>
      <c r="T27" s="11"/>
      <c r="U27" s="11"/>
      <c r="V27" s="11"/>
      <c r="W27" s="11"/>
      <c r="X27" s="11"/>
    </row>
    <row r="28" spans="7:24" x14ac:dyDescent="0.25">
      <c r="G28" t="s">
        <v>15</v>
      </c>
      <c r="H28">
        <v>13700000</v>
      </c>
      <c r="O28">
        <v>8</v>
      </c>
      <c r="P28" s="11">
        <v>4</v>
      </c>
      <c r="Q28">
        <f t="shared" si="21"/>
        <v>32</v>
      </c>
      <c r="R28" s="12"/>
      <c r="T28" s="12"/>
      <c r="U28" s="12"/>
      <c r="V28" s="11"/>
      <c r="W28" s="11"/>
      <c r="X28" s="11"/>
    </row>
    <row r="29" spans="7:24" x14ac:dyDescent="0.25">
      <c r="G29" t="s">
        <v>25</v>
      </c>
      <c r="O29">
        <v>10</v>
      </c>
      <c r="P29" s="11">
        <v>11.83</v>
      </c>
      <c r="Q29">
        <f t="shared" si="21"/>
        <v>118.3</v>
      </c>
      <c r="R29" s="11"/>
      <c r="T29" s="11"/>
      <c r="U29" s="11"/>
      <c r="V29" s="11"/>
      <c r="W29" s="11"/>
      <c r="X29" s="11"/>
    </row>
    <row r="30" spans="7:24" x14ac:dyDescent="0.25">
      <c r="P30" s="11"/>
      <c r="Q30" s="11">
        <f>SUM(Q21:Q29)</f>
        <v>594.96259999999995</v>
      </c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O32">
        <v>2</v>
      </c>
      <c r="P32" s="11">
        <v>10</v>
      </c>
      <c r="Q32" s="11">
        <f>P32*O32</f>
        <v>20</v>
      </c>
      <c r="R32" s="11"/>
      <c r="S32" s="6"/>
      <c r="T32" s="11"/>
      <c r="U32" s="11"/>
      <c r="V32" s="11"/>
      <c r="W32" s="11"/>
      <c r="X32" s="11"/>
    </row>
    <row r="33" spans="15:24" x14ac:dyDescent="0.25">
      <c r="O33">
        <v>3</v>
      </c>
      <c r="P33" s="11">
        <v>10</v>
      </c>
      <c r="Q33" s="11">
        <f t="shared" ref="Q33:Q34" si="22">P33*O33</f>
        <v>30</v>
      </c>
      <c r="R33" s="11"/>
      <c r="S33" s="6"/>
      <c r="T33" s="11"/>
      <c r="U33" s="11"/>
      <c r="V33" s="11"/>
      <c r="W33" s="11"/>
      <c r="X33" s="11"/>
    </row>
    <row r="34" spans="15:24" x14ac:dyDescent="0.25">
      <c r="O34">
        <v>8.19</v>
      </c>
      <c r="P34" s="11">
        <v>3.35</v>
      </c>
      <c r="Q34" s="11">
        <f t="shared" si="22"/>
        <v>27.436499999999999</v>
      </c>
      <c r="R34" s="11"/>
    </row>
    <row r="35" spans="15:24" x14ac:dyDescent="0.25">
      <c r="Q35" s="11">
        <f>SUM(Q32:Q34)</f>
        <v>77.436499999999995</v>
      </c>
      <c r="R35" s="11"/>
      <c r="T35" s="6"/>
    </row>
    <row r="36" spans="15:24" x14ac:dyDescent="0.25">
      <c r="P36" s="11"/>
      <c r="Q36" s="11">
        <f>Q35+Q30</f>
        <v>672.39909999999998</v>
      </c>
      <c r="R36" s="11"/>
      <c r="S36" s="6"/>
    </row>
    <row r="37" spans="15:24" x14ac:dyDescent="0.25">
      <c r="Q37">
        <v>22000</v>
      </c>
    </row>
    <row r="38" spans="15:24" x14ac:dyDescent="0.25">
      <c r="Q38">
        <f>Q37*Q36</f>
        <v>14792780.199999999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0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4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2024-09-14T06:14:19Z</dcterms:modified>
</cp:coreProperties>
</file>