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BOM\T M C Branch Thane\Ashok Ramraj Pal\Plot - 455-456\"/>
    </mc:Choice>
  </mc:AlternateContent>
  <xr:revisionPtr revIDLastSave="0" documentId="13_ncr:1_{CC98B656-0D38-4B0C-AD9D-397F102D0CF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5" i="1"/>
  <c r="T9" i="1"/>
  <c r="R9" i="1"/>
  <c r="R8" i="1"/>
  <c r="T8" i="1" s="1"/>
  <c r="T7" i="1"/>
  <c r="T6" i="1"/>
  <c r="T5" i="1"/>
  <c r="T4" i="1"/>
  <c r="K35" i="1"/>
  <c r="L31" i="1" l="1"/>
  <c r="K34" i="1" l="1"/>
  <c r="K25" i="1"/>
  <c r="N2" i="1" l="1"/>
  <c r="O2" i="1" s="1"/>
  <c r="P2" i="1" s="1"/>
  <c r="Q2" i="1" s="1"/>
  <c r="T2" i="1" s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N3" i="1"/>
  <c r="O3" i="1" s="1"/>
  <c r="P3" i="1" s="1"/>
  <c r="R3" i="1" s="1"/>
  <c r="T3" i="1" s="1"/>
  <c r="N4" i="1"/>
  <c r="O4" i="1" s="1"/>
  <c r="P4" i="1" s="1"/>
  <c r="Q4" i="1" s="1"/>
  <c r="N5" i="1"/>
  <c r="O5" i="1" s="1"/>
  <c r="P5" i="1" s="1"/>
  <c r="N6" i="1"/>
  <c r="O6" i="1" s="1"/>
  <c r="P6" i="1" s="1"/>
  <c r="N7" i="1"/>
  <c r="O7" i="1" s="1"/>
  <c r="P7" i="1" s="1"/>
  <c r="Q7" i="1" s="1"/>
  <c r="N8" i="1"/>
  <c r="O8" i="1" s="1"/>
  <c r="P8" i="1" s="1"/>
  <c r="Q8" i="1" s="1"/>
  <c r="N9" i="1"/>
  <c r="O9" i="1" s="1"/>
  <c r="P9" i="1" s="1"/>
  <c r="Q9" i="1" s="1"/>
  <c r="N10" i="1"/>
  <c r="O10" i="1" s="1"/>
  <c r="P10" i="1" s="1"/>
  <c r="Q10" i="1" s="1"/>
  <c r="R10" i="1" s="1"/>
  <c r="T10" i="1" s="1"/>
  <c r="N11" i="1"/>
  <c r="O11" i="1" s="1"/>
  <c r="P11" i="1" s="1"/>
  <c r="Q11" i="1" s="1"/>
  <c r="R11" i="1" s="1"/>
  <c r="T11" i="1" s="1"/>
  <c r="N12" i="1"/>
  <c r="O12" i="1" s="1"/>
  <c r="N13" i="1"/>
  <c r="O13" i="1"/>
  <c r="P13" i="1" s="1"/>
  <c r="Q13" i="1" s="1"/>
  <c r="R13" i="1" s="1"/>
  <c r="T13" i="1" s="1"/>
  <c r="N14" i="1"/>
  <c r="O14" i="1"/>
  <c r="P14" i="1" s="1"/>
  <c r="Q14" i="1" s="1"/>
  <c r="R14" i="1" s="1"/>
  <c r="T14" i="1" s="1"/>
  <c r="N15" i="1"/>
  <c r="O15" i="1" s="1"/>
  <c r="P15" i="1" s="1"/>
  <c r="Q15" i="1" s="1"/>
  <c r="R15" i="1" s="1"/>
  <c r="T15" i="1" s="1"/>
  <c r="N16" i="1"/>
  <c r="O16" i="1" s="1"/>
  <c r="P16" i="1" s="1"/>
  <c r="Q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Q12" i="1" l="1"/>
  <c r="R12" i="1" s="1"/>
  <c r="T12" i="1" s="1"/>
  <c r="P12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D7" i="1"/>
  <c r="A8" i="1"/>
  <c r="D8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E10" i="1" l="1"/>
  <c r="F10" i="1" s="1"/>
  <c r="E8" i="1"/>
  <c r="F8" i="1" s="1"/>
  <c r="C8" i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E9" i="1"/>
  <c r="F9" i="1" s="1"/>
  <c r="C9" i="1"/>
  <c r="E11" i="1"/>
  <c r="F11" i="1" s="1"/>
  <c r="C11" i="1"/>
  <c r="E12" i="1"/>
  <c r="F12" i="1" s="1"/>
  <c r="C12" i="1"/>
  <c r="E14" i="1"/>
  <c r="F14" i="1" s="1"/>
  <c r="C14" i="1"/>
  <c r="E17" i="1"/>
  <c r="F17" i="1" s="1"/>
  <c r="C17" i="1"/>
  <c r="E2" i="1"/>
  <c r="F2" i="1" s="1"/>
  <c r="C2" i="1"/>
  <c r="E5" i="1"/>
  <c r="F5" i="1" s="1"/>
  <c r="C5" i="1"/>
  <c r="E7" i="1"/>
  <c r="F7" i="1" s="1"/>
  <c r="C7" i="1"/>
  <c r="C10" i="1"/>
  <c r="E13" i="1"/>
  <c r="F13" i="1" s="1"/>
  <c r="C13" i="1"/>
  <c r="E15" i="1"/>
  <c r="F15" i="1" s="1"/>
  <c r="C15" i="1"/>
  <c r="E18" i="1"/>
  <c r="F18" i="1" s="1"/>
  <c r="C18" i="1"/>
</calcChain>
</file>

<file path=xl/sharedStrings.xml><?xml version="1.0" encoding="utf-8"?>
<sst xmlns="http://schemas.openxmlformats.org/spreadsheetml/2006/main" count="37" uniqueCount="32">
  <si>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</si>
  <si>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</si>
  <si>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</si>
  <si>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</si>
  <si>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</si>
  <si>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</si>
  <si>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</si>
  <si>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</si>
  <si>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</si>
  <si>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</si>
  <si>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</si>
  <si>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</si>
  <si>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M.</t>
  </si>
  <si>
    <t>Rate on Sq. Ft.</t>
  </si>
  <si>
    <t>Land in Hector</t>
  </si>
  <si>
    <t>Land in Sq. Yard</t>
  </si>
  <si>
    <t>Date</t>
  </si>
  <si>
    <t>plot</t>
  </si>
  <si>
    <t>sqm</t>
  </si>
  <si>
    <t>rate</t>
  </si>
  <si>
    <t>fmv</t>
  </si>
  <si>
    <t>av</t>
  </si>
  <si>
    <t>sd</t>
  </si>
  <si>
    <t>rd</t>
  </si>
  <si>
    <t>LS - 1 CR</t>
  </si>
  <si>
    <t>Residential Land No. 455 &amp; 456, Ground Floor, Sector 4, Village - Ghansoli,</t>
  </si>
  <si>
    <t>Lease  agreement  = 27.05.21</t>
  </si>
  <si>
    <t>corner plot</t>
  </si>
  <si>
    <t>1 - .1.25 cr</t>
  </si>
  <si>
    <t>21.11.22</t>
  </si>
  <si>
    <t>23.02.24</t>
  </si>
  <si>
    <t>04.01.24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</si>
</sst>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000000000"/>
    <numFmt numFmtId="166" formatCode="0.000000000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372718</xdr:colOff>
      <xdr:row>45</xdr:row>
      <xdr:rowOff>86933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D84B6-9F05-4F9F-8E46-9D32DED4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7118" cy="865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372718</xdr:colOff>
      <xdr:row>45</xdr:row>
      <xdr:rowOff>77407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1E758F-ACB6-4654-BAD5-F6025C16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7118" cy="8649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30</xdr:col>
      <xdr:colOff>409575</xdr:colOff>
      <xdr:row>47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AABF6E-321C-4246-8F36-F0B95DD0F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18087975" cy="831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C2F471-523B-42FC-8202-FA26F87DD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11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771254-B67F-4B94-84B7-BDDABAF90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11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79470-D997-425B-A97C-3224CC83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11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I1" workbookViewId="0">
      <selection activeCell="I21" sqref="I21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9" max="9" width="11" bestFit="1" customWidth="1"/>
    <col min="14" max="14" width="11.7109375" customWidth="1"/>
    <col min="17" max="17" width="9.5703125" bestFit="1" customWidth="1"/>
    <col min="18" max="18" width="11.7109375" customWidth="1"/>
    <col min="19" max="19" width="10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12</v>
      </c>
      <c r="F1" s="1" t="s">
        <v>13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16</v>
      </c>
      <c r="M1" s="1" t="s">
        <v>14</v>
      </c>
      <c r="N1" s="1" t="s">
        <v>3</v>
      </c>
      <c r="O1" s="1" t="s">
        <v>4</v>
      </c>
      <c r="P1" s="1" t="s">
        <v>15</v>
      </c>
      <c r="Q1" s="1" t="s">
        <v>5</v>
      </c>
      <c r="R1" s="1" t="s">
        <v>6</v>
      </c>
      <c r="S1" s="1" t="s">
        <v>1</v>
      </c>
      <c r="T1" s="8" t="s">
        <v>7</v>
      </c>
      <c r="U1" s="8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64</v>
      </c>
      <c r="D2">
        <f t="shared" ref="D2:D18" si="3">S2</f>
        <v>12000000</v>
      </c>
      <c r="E2">
        <f t="shared" ref="E2:E18" si="4">T2</f>
        <v>187500</v>
      </c>
      <c r="F2">
        <f t="shared" ref="F2:F18" si="5">ROUND((E2/10.764),0)</f>
        <v>17419</v>
      </c>
      <c r="G2">
        <f t="shared" ref="G2:G18" si="6">U2</f>
        <v>0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f t="shared" ref="Q2" si="12">P2*8.99870078651798</f>
        <v>0</v>
      </c>
      <c r="R2" s="2">
        <v>64</v>
      </c>
      <c r="S2">
        <v>12000000</v>
      </c>
      <c r="T2" s="9">
        <f t="shared" ref="T2" si="13">ROUND((S2/R2),0)</f>
        <v>187500</v>
      </c>
      <c r="U2" s="9"/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46.451133407655149</v>
      </c>
      <c r="D3">
        <f t="shared" si="3"/>
        <v>3300000</v>
      </c>
      <c r="E3">
        <f t="shared" si="4"/>
        <v>71042</v>
      </c>
      <c r="F3">
        <f t="shared" si="5"/>
        <v>6600</v>
      </c>
      <c r="G3">
        <f t="shared" si="6"/>
        <v>0</v>
      </c>
      <c r="H3">
        <f t="shared" si="7"/>
        <v>0</v>
      </c>
      <c r="I3">
        <f t="shared" si="8"/>
        <v>0</v>
      </c>
      <c r="M3" s="6">
        <v>0</v>
      </c>
      <c r="N3" s="6">
        <f t="shared" ref="N3:N18" si="14">M3*2.47107605477881</f>
        <v>0</v>
      </c>
      <c r="O3" s="6">
        <f t="shared" ref="O3:O18" si="15">N3*40.0001976870614</f>
        <v>0</v>
      </c>
      <c r="P3" s="6">
        <f t="shared" ref="P3:P18" si="16">O3*121.0167464</f>
        <v>0</v>
      </c>
      <c r="Q3" s="6">
        <v>500</v>
      </c>
      <c r="R3" s="2">
        <f t="shared" ref="R3:R18" si="17">Q3/10.764</f>
        <v>46.451133407655149</v>
      </c>
      <c r="S3">
        <v>3300000</v>
      </c>
      <c r="T3" s="9">
        <f t="shared" ref="T3:T18" si="18">ROUND((S3/R3),0)</f>
        <v>71042</v>
      </c>
      <c r="U3" s="9"/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49.87</v>
      </c>
      <c r="D4">
        <f t="shared" si="3"/>
        <v>4950000</v>
      </c>
      <c r="E4">
        <f t="shared" si="4"/>
        <v>99258</v>
      </c>
      <c r="F4">
        <f t="shared" si="5"/>
        <v>9221</v>
      </c>
      <c r="G4" t="str">
        <f t="shared" si="6"/>
        <v>21.11.22</v>
      </c>
      <c r="H4">
        <f t="shared" si="7"/>
        <v>0</v>
      </c>
      <c r="I4">
        <f t="shared" si="8"/>
        <v>0</v>
      </c>
      <c r="M4" s="6">
        <v>0</v>
      </c>
      <c r="N4" s="6">
        <f t="shared" si="14"/>
        <v>0</v>
      </c>
      <c r="O4" s="6">
        <f t="shared" si="15"/>
        <v>0</v>
      </c>
      <c r="P4" s="6">
        <f t="shared" si="16"/>
        <v>0</v>
      </c>
      <c r="Q4" s="6">
        <f t="shared" ref="Q4:Q18" si="19">P4*8.99870078651798</f>
        <v>0</v>
      </c>
      <c r="R4" s="2">
        <v>49.87</v>
      </c>
      <c r="S4">
        <v>4950000</v>
      </c>
      <c r="T4" s="7">
        <f t="shared" ref="T4:T9" si="20">ROUND((S4/R4),0)</f>
        <v>99258</v>
      </c>
      <c r="U4" s="9" t="s">
        <v>29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66.06</v>
      </c>
      <c r="D5">
        <f t="shared" si="3"/>
        <v>8000000</v>
      </c>
      <c r="E5">
        <f t="shared" si="4"/>
        <v>121102</v>
      </c>
      <c r="F5">
        <f t="shared" si="5"/>
        <v>11251</v>
      </c>
      <c r="G5" t="str">
        <f t="shared" si="6"/>
        <v>23.02.24</v>
      </c>
      <c r="H5">
        <f t="shared" si="7"/>
        <v>0</v>
      </c>
      <c r="I5">
        <f t="shared" si="8"/>
        <v>0</v>
      </c>
      <c r="M5" s="6">
        <v>0</v>
      </c>
      <c r="N5" s="6">
        <f t="shared" si="14"/>
        <v>0</v>
      </c>
      <c r="O5" s="6">
        <f t="shared" si="15"/>
        <v>0</v>
      </c>
      <c r="P5" s="6">
        <f t="shared" si="16"/>
        <v>0</v>
      </c>
      <c r="Q5" s="6">
        <f t="shared" si="19"/>
        <v>0</v>
      </c>
      <c r="R5" s="2">
        <v>66.06</v>
      </c>
      <c r="S5">
        <v>8000000</v>
      </c>
      <c r="T5" s="7">
        <f t="shared" si="20"/>
        <v>121102</v>
      </c>
      <c r="U5" s="9" t="s">
        <v>30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67.55</v>
      </c>
      <c r="D6">
        <f t="shared" si="3"/>
        <v>8500000</v>
      </c>
      <c r="E6">
        <f t="shared" si="4"/>
        <v>125833</v>
      </c>
      <c r="F6">
        <f t="shared" si="5"/>
        <v>11690</v>
      </c>
      <c r="G6" t="str">
        <f t="shared" si="6"/>
        <v>04.01.24</v>
      </c>
      <c r="H6">
        <f t="shared" si="7"/>
        <v>0</v>
      </c>
      <c r="I6">
        <f t="shared" si="8"/>
        <v>0</v>
      </c>
      <c r="M6" s="6">
        <v>0</v>
      </c>
      <c r="N6" s="6">
        <f t="shared" si="14"/>
        <v>0</v>
      </c>
      <c r="O6" s="6">
        <f t="shared" si="15"/>
        <v>0</v>
      </c>
      <c r="P6" s="6">
        <f t="shared" si="16"/>
        <v>0</v>
      </c>
      <c r="Q6" s="6">
        <f t="shared" si="19"/>
        <v>0</v>
      </c>
      <c r="R6" s="2">
        <v>67.55</v>
      </c>
      <c r="S6">
        <v>8500000</v>
      </c>
      <c r="T6" s="7">
        <f t="shared" si="20"/>
        <v>125833</v>
      </c>
      <c r="U6" s="9" t="s">
        <v>31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65.89</v>
      </c>
      <c r="D7">
        <f t="shared" si="3"/>
        <v>9500000</v>
      </c>
      <c r="E7">
        <f t="shared" si="4"/>
        <v>144180</v>
      </c>
      <c r="F7">
        <f t="shared" si="5"/>
        <v>13395</v>
      </c>
      <c r="G7" t="str">
        <f t="shared" si="6"/>
        <v>04.01.24</v>
      </c>
      <c r="H7">
        <f t="shared" si="7"/>
        <v>0</v>
      </c>
      <c r="I7">
        <f t="shared" si="8"/>
        <v>0</v>
      </c>
      <c r="M7" s="6">
        <v>0</v>
      </c>
      <c r="N7" s="6">
        <f t="shared" si="14"/>
        <v>0</v>
      </c>
      <c r="O7" s="6">
        <f t="shared" si="15"/>
        <v>0</v>
      </c>
      <c r="P7" s="6">
        <f t="shared" si="16"/>
        <v>0</v>
      </c>
      <c r="Q7" s="6">
        <f t="shared" si="19"/>
        <v>0</v>
      </c>
      <c r="R7" s="2">
        <v>65.89</v>
      </c>
      <c r="S7">
        <v>9500000</v>
      </c>
      <c r="T7" s="9">
        <f t="shared" si="20"/>
        <v>144180</v>
      </c>
      <c r="U7" s="9" t="s">
        <v>31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G8">
        <f t="shared" si="6"/>
        <v>0</v>
      </c>
      <c r="H8">
        <f t="shared" si="7"/>
        <v>0</v>
      </c>
      <c r="I8">
        <f t="shared" si="8"/>
        <v>0</v>
      </c>
      <c r="M8" s="6">
        <v>0</v>
      </c>
      <c r="N8" s="6">
        <f t="shared" si="14"/>
        <v>0</v>
      </c>
      <c r="O8" s="6">
        <f t="shared" si="15"/>
        <v>0</v>
      </c>
      <c r="P8" s="6">
        <f t="shared" si="16"/>
        <v>0</v>
      </c>
      <c r="Q8" s="6">
        <f t="shared" si="19"/>
        <v>0</v>
      </c>
      <c r="R8" s="2">
        <f t="shared" ref="R8:R9" si="21">Q8/10.764</f>
        <v>0</v>
      </c>
      <c r="S8">
        <v>0</v>
      </c>
      <c r="T8" s="9" t="e">
        <f t="shared" si="20"/>
        <v>#DIV/0!</v>
      </c>
      <c r="U8" s="9"/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0</v>
      </c>
      <c r="D9">
        <f t="shared" si="3"/>
        <v>0</v>
      </c>
      <c r="E9" t="e">
        <f t="shared" si="4"/>
        <v>#DIV/0!</v>
      </c>
      <c r="F9" t="e">
        <f t="shared" si="5"/>
        <v>#DIV/0!</v>
      </c>
      <c r="G9">
        <f t="shared" si="6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4"/>
        <v>0</v>
      </c>
      <c r="O9" s="6">
        <f t="shared" si="15"/>
        <v>0</v>
      </c>
      <c r="P9" s="6">
        <f t="shared" si="16"/>
        <v>0</v>
      </c>
      <c r="Q9" s="6">
        <f t="shared" si="19"/>
        <v>0</v>
      </c>
      <c r="R9" s="2">
        <f t="shared" si="21"/>
        <v>0</v>
      </c>
      <c r="S9">
        <v>0</v>
      </c>
      <c r="T9" s="9" t="e">
        <f t="shared" si="20"/>
        <v>#DIV/0!</v>
      </c>
      <c r="U9" s="9"/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0</v>
      </c>
      <c r="D10">
        <f t="shared" si="3"/>
        <v>0</v>
      </c>
      <c r="E10" t="e">
        <f t="shared" si="4"/>
        <v>#DIV/0!</v>
      </c>
      <c r="F10" t="e">
        <f t="shared" si="5"/>
        <v>#DIV/0!</v>
      </c>
      <c r="G10">
        <f t="shared" si="6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4"/>
        <v>0</v>
      </c>
      <c r="O10" s="6">
        <f t="shared" si="15"/>
        <v>0</v>
      </c>
      <c r="P10" s="6">
        <f t="shared" si="16"/>
        <v>0</v>
      </c>
      <c r="Q10" s="6">
        <f t="shared" si="19"/>
        <v>0</v>
      </c>
      <c r="R10" s="2">
        <f t="shared" si="17"/>
        <v>0</v>
      </c>
      <c r="S10">
        <v>0</v>
      </c>
      <c r="T10" s="9" t="e">
        <f t="shared" si="18"/>
        <v>#DIV/0!</v>
      </c>
      <c r="U10" s="9"/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G11">
        <f t="shared" si="6"/>
        <v>0</v>
      </c>
      <c r="H11">
        <f t="shared" si="7"/>
        <v>0</v>
      </c>
      <c r="I11">
        <f t="shared" si="8"/>
        <v>0</v>
      </c>
      <c r="M11" s="6">
        <v>0</v>
      </c>
      <c r="N11" s="6">
        <f t="shared" si="14"/>
        <v>0</v>
      </c>
      <c r="O11" s="6">
        <f t="shared" si="15"/>
        <v>0</v>
      </c>
      <c r="P11" s="6">
        <f t="shared" si="16"/>
        <v>0</v>
      </c>
      <c r="Q11" s="6">
        <f t="shared" si="19"/>
        <v>0</v>
      </c>
      <c r="R11" s="2">
        <f t="shared" si="17"/>
        <v>0</v>
      </c>
      <c r="S11">
        <v>0</v>
      </c>
      <c r="T11" t="e">
        <f t="shared" si="18"/>
        <v>#DIV/0!</v>
      </c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G12">
        <f t="shared" si="6"/>
        <v>0</v>
      </c>
      <c r="H12">
        <f t="shared" si="7"/>
        <v>0</v>
      </c>
      <c r="I12">
        <f t="shared" si="8"/>
        <v>0</v>
      </c>
      <c r="M12" s="6">
        <v>0</v>
      </c>
      <c r="N12" s="6">
        <f t="shared" si="14"/>
        <v>0</v>
      </c>
      <c r="O12" s="6">
        <f t="shared" si="15"/>
        <v>0</v>
      </c>
      <c r="P12" s="6">
        <f t="shared" si="16"/>
        <v>0</v>
      </c>
      <c r="Q12" s="6">
        <f t="shared" si="19"/>
        <v>0</v>
      </c>
      <c r="R12" s="2">
        <f t="shared" si="17"/>
        <v>0</v>
      </c>
      <c r="S12">
        <v>0</v>
      </c>
      <c r="T12" t="e">
        <f t="shared" si="18"/>
        <v>#DIV/0!</v>
      </c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G13">
        <f t="shared" si="6"/>
        <v>0</v>
      </c>
      <c r="H13">
        <f t="shared" si="7"/>
        <v>0</v>
      </c>
      <c r="I13">
        <f t="shared" si="8"/>
        <v>0</v>
      </c>
      <c r="M13" s="6">
        <v>0</v>
      </c>
      <c r="N13" s="6">
        <f t="shared" si="14"/>
        <v>0</v>
      </c>
      <c r="O13" s="6">
        <f t="shared" si="15"/>
        <v>0</v>
      </c>
      <c r="P13" s="6">
        <f t="shared" si="16"/>
        <v>0</v>
      </c>
      <c r="Q13" s="6">
        <f t="shared" si="19"/>
        <v>0</v>
      </c>
      <c r="R13" s="2">
        <f t="shared" si="17"/>
        <v>0</v>
      </c>
      <c r="S13">
        <v>0</v>
      </c>
      <c r="T13" t="e">
        <f t="shared" si="18"/>
        <v>#DIV/0!</v>
      </c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G14">
        <f t="shared" si="6"/>
        <v>0</v>
      </c>
      <c r="H14">
        <f t="shared" si="7"/>
        <v>0</v>
      </c>
      <c r="I14">
        <f t="shared" si="8"/>
        <v>0</v>
      </c>
      <c r="M14" s="6">
        <v>0</v>
      </c>
      <c r="N14" s="6">
        <f t="shared" si="14"/>
        <v>0</v>
      </c>
      <c r="O14" s="6">
        <f t="shared" si="15"/>
        <v>0</v>
      </c>
      <c r="P14" s="6">
        <f t="shared" si="16"/>
        <v>0</v>
      </c>
      <c r="Q14" s="6">
        <f t="shared" si="19"/>
        <v>0</v>
      </c>
      <c r="R14" s="2">
        <f t="shared" si="17"/>
        <v>0</v>
      </c>
      <c r="S14">
        <v>0</v>
      </c>
      <c r="T14" t="e">
        <f t="shared" si="18"/>
        <v>#DIV/0!</v>
      </c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G15">
        <f t="shared" si="6"/>
        <v>0</v>
      </c>
      <c r="H15">
        <f t="shared" si="7"/>
        <v>0</v>
      </c>
      <c r="I15">
        <f t="shared" si="8"/>
        <v>0</v>
      </c>
      <c r="M15" s="6">
        <v>0</v>
      </c>
      <c r="N15" s="6">
        <f t="shared" si="14"/>
        <v>0</v>
      </c>
      <c r="O15" s="6">
        <f t="shared" si="15"/>
        <v>0</v>
      </c>
      <c r="P15" s="6">
        <f t="shared" si="16"/>
        <v>0</v>
      </c>
      <c r="Q15" s="6">
        <f t="shared" si="19"/>
        <v>0</v>
      </c>
      <c r="R15" s="2">
        <f t="shared" si="17"/>
        <v>0</v>
      </c>
      <c r="S15">
        <v>0</v>
      </c>
      <c r="T15" t="e">
        <f t="shared" si="18"/>
        <v>#DIV/0!</v>
      </c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4"/>
        <v>0</v>
      </c>
      <c r="O16" s="6">
        <f t="shared" si="15"/>
        <v>0</v>
      </c>
      <c r="P16" s="6">
        <f t="shared" si="16"/>
        <v>0</v>
      </c>
      <c r="Q16" s="6">
        <f t="shared" si="19"/>
        <v>0</v>
      </c>
      <c r="R16" s="2">
        <f t="shared" si="17"/>
        <v>0</v>
      </c>
      <c r="S16">
        <v>0</v>
      </c>
      <c r="T16" t="e">
        <f t="shared" si="18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4"/>
        <v>0</v>
      </c>
      <c r="O17" s="6">
        <f t="shared" si="15"/>
        <v>0</v>
      </c>
      <c r="P17" s="6">
        <f t="shared" si="16"/>
        <v>0</v>
      </c>
      <c r="Q17" s="6">
        <f t="shared" si="19"/>
        <v>0</v>
      </c>
      <c r="R17" s="2">
        <f t="shared" si="17"/>
        <v>0</v>
      </c>
      <c r="S17">
        <v>0</v>
      </c>
      <c r="T17" t="e">
        <f t="shared" si="18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4"/>
        <v>0</v>
      </c>
      <c r="O18" s="6">
        <f t="shared" si="15"/>
        <v>0</v>
      </c>
      <c r="P18" s="6">
        <f t="shared" si="16"/>
        <v>0</v>
      </c>
      <c r="Q18" s="6">
        <f t="shared" si="19"/>
        <v>0</v>
      </c>
      <c r="R18" s="2">
        <f t="shared" si="17"/>
        <v>0</v>
      </c>
      <c r="S18">
        <v>0</v>
      </c>
      <c r="T18" t="e">
        <f t="shared" si="18"/>
        <v>#DIV/0!</v>
      </c>
    </row>
    <row r="19" spans="1:30" x14ac:dyDescent="0.25">
      <c r="AA19" s="3"/>
    </row>
    <row r="20" spans="1:30" x14ac:dyDescent="0.25">
      <c r="AD20" s="5"/>
    </row>
    <row r="21" spans="1:30" x14ac:dyDescent="0.25">
      <c r="I21" t="s">
        <v>25</v>
      </c>
    </row>
    <row r="23" spans="1:30" x14ac:dyDescent="0.25">
      <c r="J23" t="s">
        <v>17</v>
      </c>
      <c r="K23">
        <v>66.319999999999993</v>
      </c>
      <c r="L23" t="s">
        <v>18</v>
      </c>
    </row>
    <row r="24" spans="1:30" x14ac:dyDescent="0.25">
      <c r="J24" t="s">
        <v>19</v>
      </c>
      <c r="K24">
        <v>125000</v>
      </c>
      <c r="N24" t="s">
        <v>27</v>
      </c>
    </row>
    <row r="25" spans="1:30" x14ac:dyDescent="0.25">
      <c r="J25" t="s">
        <v>20</v>
      </c>
      <c r="K25">
        <f>K24*K23</f>
        <v>8289999.9999999991</v>
      </c>
      <c r="N25" t="s">
        <v>28</v>
      </c>
    </row>
    <row r="27" spans="1:30" x14ac:dyDescent="0.25">
      <c r="J27" t="s">
        <v>24</v>
      </c>
    </row>
    <row r="30" spans="1:30" x14ac:dyDescent="0.25">
      <c r="J30" t="s">
        <v>26</v>
      </c>
    </row>
    <row r="31" spans="1:30" x14ac:dyDescent="0.25">
      <c r="J31" t="s">
        <v>21</v>
      </c>
      <c r="K31">
        <v>7484758</v>
      </c>
      <c r="L31">
        <f>K31/72.19</f>
        <v>103681.36861061089</v>
      </c>
    </row>
    <row r="32" spans="1:30" x14ac:dyDescent="0.25">
      <c r="J32" t="s">
        <v>22</v>
      </c>
      <c r="K32">
        <v>374100</v>
      </c>
    </row>
    <row r="33" spans="10:11" x14ac:dyDescent="0.25">
      <c r="J33" t="s">
        <v>23</v>
      </c>
      <c r="K33">
        <v>30000</v>
      </c>
    </row>
    <row r="34" spans="10:11" x14ac:dyDescent="0.25">
      <c r="K34">
        <f>SUM(K31:K33)</f>
        <v>7888858</v>
      </c>
    </row>
    <row r="35" spans="10:11" x14ac:dyDescent="0.25">
      <c r="K35">
        <f>K34*1.2</f>
        <v>9466629.5999999996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D8A3-8AAB-44F4-8B41-BE5D5B114A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5B47-A5BF-45FF-8075-B9D8867CEE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118F-F974-4C60-A343-8B4E148331AA}">
  <dimension ref="A1"/>
  <sheetViews>
    <sheetView workbookViewId="0">
      <selection activeCell="B5" sqref="B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2EAE-8587-4CC1-AFAA-8B87BC98280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685F-C639-4756-9179-01A9021E032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A249-F707-4432-AF16-7BA06ACD933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6C51-F3B6-4141-9A53-8392251D0AEA}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dcterms:created xsi:type="dcterms:W3CDTF">2018-02-17T10:36:41Z</dcterms:created>
  <dcterms:modified xsi:type="dcterms:W3CDTF">2024-09-16T10:00:19Z</dcterms:modified>
</cp:coreProperties>
</file>