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BOM\T M C Branch Thane\Ashok Ramraj Pal\Plot - 455-456\"/>
    </mc:Choice>
  </mc:AlternateContent>
  <xr:revisionPtr revIDLastSave="0" documentId="13_ncr:1_{CC98B656-0D38-4B0C-AD9D-397F102D0CF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5" i="1"/>
  <c r="T9" i="1"/>
  <c r="R9" i="1"/>
  <c r="R8" i="1"/>
  <c r="T8" i="1" s="1"/>
  <c r="T7" i="1"/>
  <c r="T6" i="1"/>
  <c r="T5" i="1"/>
  <c r="T4" i="1"/>
  <c r="K35" i="1"/>
  <c r="L31" i="1" l="1"/>
  <c r="K34" i="1" l="1"/>
  <c r="K25" i="1"/>
  <c r="N2" i="1" l="1"/>
  <c r="O2" i="1" s="1"/>
  <c r="P2" i="1" s="1"/>
  <c r="Q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R3" i="1" s="1"/>
  <c r="T3" i="1" s="1"/>
  <c r="N4" i="1"/>
  <c r="O4" i="1" s="1"/>
  <c r="P4" i="1" s="1"/>
  <c r="Q4" i="1" s="1"/>
  <c r="N5" i="1"/>
  <c r="O5" i="1" s="1"/>
  <c r="P5" i="1" s="1"/>
  <c r="N6" i="1"/>
  <c r="O6" i="1" s="1"/>
  <c r="P6" i="1" s="1"/>
  <c r="N7" i="1"/>
  <c r="O7" i="1" s="1"/>
  <c r="P7" i="1" s="1"/>
  <c r="Q7" i="1" s="1"/>
  <c r="N8" i="1"/>
  <c r="O8" i="1" s="1"/>
  <c r="P8" i="1" s="1"/>
  <c r="Q8" i="1" s="1"/>
  <c r="N9" i="1"/>
  <c r="O9" i="1" s="1"/>
  <c r="P9" i="1" s="1"/>
  <c r="Q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<sst xmlns="http://schemas.openxmlformats.org/spreadsheetml/2006/main" count="37" uniqueCount="32">
  <si>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</si>
  <si>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</si>
  <si>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</si>
  <si>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</si>
  <si>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</si>
  <si>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</si>
  <si>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</si>
  <si>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</si>
  <si>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</si>
  <si>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</si>
  <si>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</si>
  <si>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</si>
  <si>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</si>
  <si>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</si>
  <si>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</si>
  <si>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</si>
  <si>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</si>
  <si>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plot</t>
  </si>
  <si>
    <t>sqm</t>
  </si>
  <si>
    <t>rate</t>
  </si>
  <si>
    <t>fmv</t>
  </si>
  <si>
    <t>av</t>
  </si>
  <si>
    <t>sd</t>
  </si>
  <si>
    <t>rd</t>
  </si>
  <si>
    <t>LS - 1 CR</t>
  </si>
  <si>
    <t>Residential Land No. 455 &amp; 456, Ground Floor, Sector 4, Village - Ghansoli,</t>
  </si>
  <si>
    <t>Lease  agreement  = 27.05.21</t>
  </si>
  <si>
    <t>corner plot</t>
  </si>
  <si>
    <t>1 - .1.25 cr</t>
  </si>
  <si>
    <t>21.11.22</t>
  </si>
  <si>
    <t>23.02.24</t>
  </si>
  <si>
    <t>04.01.24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</si>
</sst>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45</xdr:row>
      <xdr:rowOff>86933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D84B6-9F05-4F9F-8E46-9D32DED4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65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45</xdr:row>
      <xdr:rowOff>77407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1E758F-ACB6-4654-BAD5-F6025C16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649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30</xdr:col>
      <xdr:colOff>409575</xdr:colOff>
      <xdr:row>47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AABF6E-321C-4246-8F36-F0B95DD0F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18087975" cy="831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C2F471-523B-42FC-8202-FA26F87DD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11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771254-B67F-4B94-84B7-BDDABAF9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11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79470-D997-425B-A97C-3224CC83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11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topLeftCell="I1" workbookViewId="0">
      <selection activeCell="I21" sqref="I21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8" t="s">
        <v>7</v>
      </c>
      <c r="U1" s="8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64</v>
      </c>
      <c r="D2">
        <f t="shared" ref="D2:D18" si="3">S2</f>
        <v>12000000</v>
      </c>
      <c r="E2">
        <f t="shared" ref="E2:E18" si="4">T2</f>
        <v>187500</v>
      </c>
      <c r="F2">
        <f t="shared" ref="F2:F18" si="5">ROUND((E2/10.764),0)</f>
        <v>17419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f t="shared" ref="Q2" si="12">P2*8.99870078651798</f>
        <v>0</v>
      </c>
      <c r="R2" s="2">
        <v>64</v>
      </c>
      <c r="S2">
        <v>12000000</v>
      </c>
      <c r="T2" s="9">
        <f t="shared" ref="T2" si="13">ROUND((S2/R2),0)</f>
        <v>187500</v>
      </c>
      <c r="U2" s="9"/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46.451133407655149</v>
      </c>
      <c r="D3">
        <f t="shared" si="3"/>
        <v>3300000</v>
      </c>
      <c r="E3">
        <f t="shared" si="4"/>
        <v>71042</v>
      </c>
      <c r="F3">
        <f t="shared" si="5"/>
        <v>6600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500</v>
      </c>
      <c r="R3" s="2">
        <f t="shared" ref="R3:R18" si="17">Q3/10.764</f>
        <v>46.451133407655149</v>
      </c>
      <c r="S3">
        <v>3300000</v>
      </c>
      <c r="T3" s="9">
        <f t="shared" ref="T3:T18" si="18">ROUND((S3/R3),0)</f>
        <v>71042</v>
      </c>
      <c r="U3" s="9"/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49.87</v>
      </c>
      <c r="D4">
        <f t="shared" si="3"/>
        <v>4950000</v>
      </c>
      <c r="E4">
        <f t="shared" si="4"/>
        <v>99258</v>
      </c>
      <c r="F4">
        <f t="shared" si="5"/>
        <v>9221</v>
      </c>
      <c r="G4" t="str">
        <f t="shared" si="6"/>
        <v>21.11.22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f t="shared" ref="Q4:Q18" si="19">P4*8.99870078651798</f>
        <v>0</v>
      </c>
      <c r="R4" s="2">
        <v>49.87</v>
      </c>
      <c r="S4">
        <v>4950000</v>
      </c>
      <c r="T4" s="7">
        <f t="shared" ref="T4:T9" si="20">ROUND((S4/R4),0)</f>
        <v>99258</v>
      </c>
      <c r="U4" s="9" t="s">
        <v>29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66.06</v>
      </c>
      <c r="D5">
        <f t="shared" si="3"/>
        <v>8000000</v>
      </c>
      <c r="E5">
        <f t="shared" si="4"/>
        <v>121102</v>
      </c>
      <c r="F5">
        <f t="shared" si="5"/>
        <v>11251</v>
      </c>
      <c r="G5" t="str">
        <f t="shared" si="6"/>
        <v>23.02.24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f t="shared" si="19"/>
        <v>0</v>
      </c>
      <c r="R5" s="2">
        <v>66.06</v>
      </c>
      <c r="S5">
        <v>8000000</v>
      </c>
      <c r="T5" s="7">
        <f t="shared" si="20"/>
        <v>121102</v>
      </c>
      <c r="U5" s="9" t="s">
        <v>30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67.55</v>
      </c>
      <c r="D6">
        <f t="shared" si="3"/>
        <v>8500000</v>
      </c>
      <c r="E6">
        <f t="shared" si="4"/>
        <v>125833</v>
      </c>
      <c r="F6">
        <f t="shared" si="5"/>
        <v>11690</v>
      </c>
      <c r="G6" t="str">
        <f t="shared" si="6"/>
        <v>04.01.24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9"/>
        <v>0</v>
      </c>
      <c r="R6" s="2">
        <v>67.55</v>
      </c>
      <c r="S6">
        <v>8500000</v>
      </c>
      <c r="T6" s="7">
        <f t="shared" si="20"/>
        <v>125833</v>
      </c>
      <c r="U6" s="9" t="s">
        <v>31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65.89</v>
      </c>
      <c r="D7">
        <f t="shared" si="3"/>
        <v>9500000</v>
      </c>
      <c r="E7">
        <f t="shared" si="4"/>
        <v>144180</v>
      </c>
      <c r="F7">
        <f t="shared" si="5"/>
        <v>13395</v>
      </c>
      <c r="G7" t="str">
        <f t="shared" si="6"/>
        <v>04.01.24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9"/>
        <v>0</v>
      </c>
      <c r="R7" s="2">
        <v>65.89</v>
      </c>
      <c r="S7">
        <v>9500000</v>
      </c>
      <c r="T7" s="9">
        <f t="shared" si="20"/>
        <v>144180</v>
      </c>
      <c r="U7" s="9" t="s">
        <v>31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9"/>
        <v>0</v>
      </c>
      <c r="R8" s="2">
        <f t="shared" ref="R8:R9" si="21">Q8/10.764</f>
        <v>0</v>
      </c>
      <c r="S8">
        <v>0</v>
      </c>
      <c r="T8" s="9" t="e">
        <f t="shared" si="20"/>
        <v>#DIV/0!</v>
      </c>
      <c r="U8" s="9"/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9"/>
        <v>0</v>
      </c>
      <c r="R9" s="2">
        <f t="shared" si="21"/>
        <v>0</v>
      </c>
      <c r="S9">
        <v>0</v>
      </c>
      <c r="T9" s="9" t="e">
        <f t="shared" si="20"/>
        <v>#DIV/0!</v>
      </c>
      <c r="U9" s="9"/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f t="shared" si="17"/>
        <v>0</v>
      </c>
      <c r="S10">
        <v>0</v>
      </c>
      <c r="T10" s="9" t="e">
        <f t="shared" si="18"/>
        <v>#DIV/0!</v>
      </c>
      <c r="U10" s="9"/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f t="shared" si="17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9"/>
        <v>0</v>
      </c>
      <c r="R12" s="2">
        <f t="shared" si="17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9"/>
        <v>0</v>
      </c>
      <c r="R13" s="2">
        <f t="shared" si="17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AD20" s="5"/>
    </row>
    <row r="21" spans="1:30" x14ac:dyDescent="0.25">
      <c r="I21" t="s">
        <v>25</v>
      </c>
    </row>
    <row r="23" spans="1:30" x14ac:dyDescent="0.25">
      <c r="J23" t="s">
        <v>17</v>
      </c>
      <c r="K23">
        <v>66.319999999999993</v>
      </c>
      <c r="L23" t="s">
        <v>18</v>
      </c>
    </row>
    <row r="24" spans="1:30" x14ac:dyDescent="0.25">
      <c r="J24" t="s">
        <v>19</v>
      </c>
      <c r="K24">
        <v>125000</v>
      </c>
      <c r="N24" t="s">
        <v>27</v>
      </c>
    </row>
    <row r="25" spans="1:30" x14ac:dyDescent="0.25">
      <c r="J25" t="s">
        <v>20</v>
      </c>
      <c r="K25">
        <f>K24*K23</f>
        <v>8289999.9999999991</v>
      </c>
      <c r="N25" t="s">
        <v>28</v>
      </c>
    </row>
    <row r="27" spans="1:30" x14ac:dyDescent="0.25">
      <c r="J27" t="s">
        <v>24</v>
      </c>
    </row>
    <row r="30" spans="1:30" x14ac:dyDescent="0.25">
      <c r="J30" t="s">
        <v>26</v>
      </c>
    </row>
    <row r="31" spans="1:30" x14ac:dyDescent="0.25">
      <c r="J31" t="s">
        <v>21</v>
      </c>
      <c r="K31">
        <v>7484758</v>
      </c>
      <c r="L31">
        <f>K31/72.19</f>
        <v>103681.36861061089</v>
      </c>
    </row>
    <row r="32" spans="1:30" x14ac:dyDescent="0.25">
      <c r="J32" t="s">
        <v>22</v>
      </c>
      <c r="K32">
        <v>374100</v>
      </c>
    </row>
    <row r="33" spans="10:11" x14ac:dyDescent="0.25">
      <c r="J33" t="s">
        <v>23</v>
      </c>
      <c r="K33">
        <v>30000</v>
      </c>
    </row>
    <row r="34" spans="10:11" x14ac:dyDescent="0.25">
      <c r="K34">
        <f>SUM(K31:K33)</f>
        <v>7888858</v>
      </c>
    </row>
    <row r="35" spans="10:11" x14ac:dyDescent="0.25">
      <c r="K35">
        <f>K34*1.2</f>
        <v>9466629.5999999996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2024-09-16T10:00:19Z</dcterms:modified>
</cp:coreProperties>
</file>