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hayander (W)\ABDUL MUQEET KHAN\"/>
    </mc:Choice>
  </mc:AlternateContent>
  <xr:revisionPtr revIDLastSave="0" documentId="13_ncr:1_{336E7A46-C9C9-4CA0-A892-3DDB34DADDC5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8" i="4"/>
  <c r="P7" i="4"/>
  <c r="I21" i="4"/>
  <c r="O30" i="4"/>
  <c r="O28" i="4"/>
  <c r="P25" i="4"/>
  <c r="P23" i="4"/>
  <c r="J19" i="4" l="1"/>
  <c r="I29" i="4"/>
  <c r="P8" i="4" l="1"/>
  <c r="Q7" i="4"/>
  <c r="P6" i="4"/>
  <c r="P5" i="4"/>
  <c r="Q4" i="4"/>
  <c r="Q3" i="4"/>
  <c r="P2" i="4"/>
  <c r="Q12" i="4" l="1"/>
  <c r="P12" i="4"/>
  <c r="P11" i="4"/>
  <c r="Q11" i="4" s="1"/>
  <c r="Q10" i="4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<sst xmlns="http://schemas.openxmlformats.org/spreadsheetml/2006/main" count="34" uniqueCount="31">
  <si>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</si>
  <si>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</si>
  <si>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</si>
  <si>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</si>
  <si>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</si>
  <si>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</si>
  <si>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</si>
  <si>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</si>
  <si>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</si>
  <si>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</si>
  <si>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</si>
  <si>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</si>
  <si>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</si>
  <si>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806, 8th Floor, Wing - D, Zaitoon Heights CHSL, Panchratna Park, Miraroad East</t>
  </si>
  <si>
    <t>agreement  - 2017</t>
  </si>
  <si>
    <t>av</t>
  </si>
  <si>
    <t>sd</t>
  </si>
  <si>
    <t>rd</t>
  </si>
  <si>
    <t>bv</t>
  </si>
  <si>
    <t>bua</t>
  </si>
  <si>
    <t>rate</t>
  </si>
  <si>
    <t>fmv</t>
  </si>
  <si>
    <t>mca</t>
  </si>
  <si>
    <t>fb</t>
  </si>
  <si>
    <t>db</t>
  </si>
  <si>
    <t>12000 on sbua</t>
  </si>
  <si>
    <t>12.04.23</t>
  </si>
  <si>
    <t>25.07.24</t>
  </si>
  <si>
    <t>04.03.24</t>
  </si>
  <si>
    <t>31.05.23</t>
  </si>
  <si>
    <t>oc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</si>
</sst>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A6AA09-EDBB-4497-9183-13622B0E3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563245</xdr:colOff>
      <xdr:row>51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A56E7-9230-41C0-8867-D284FC37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97645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9A292-E0BE-43F5-BFAF-037D37723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58C83A-8BB6-4FE3-8A3E-F5C058D18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6CA33-3E1F-49C5-BE10-39C024A5D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029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9AAC7-C1F3-44E1-8283-B85F4467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31</xdr:col>
      <xdr:colOff>607314</xdr:colOff>
      <xdr:row>57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B8B7F-57C5-42C9-ABCB-455B9832E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5811A6-2B8C-4739-B9F5-7EABA374A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I20" sqref="I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695</v>
      </c>
      <c r="C2" s="4">
        <f>B2*1.2</f>
        <v>834</v>
      </c>
      <c r="D2" s="4">
        <f t="shared" ref="D2:D13" si="2">C2*1.2</f>
        <v>1000.8</v>
      </c>
      <c r="E2" s="5">
        <f t="shared" ref="E2:E13" si="3">R2</f>
        <v>12500000</v>
      </c>
      <c r="F2" s="10">
        <f t="shared" ref="F2:F13" si="4">ROUND((E2/B2),0)</f>
        <v>17986</v>
      </c>
      <c r="G2" s="15">
        <f t="shared" ref="G2:G13" si="5">ROUND((E2/C2),0)</f>
        <v>14988</v>
      </c>
      <c r="H2" s="10">
        <f t="shared" ref="H2:H13" si="6">ROUND((E2/D2),0)</f>
        <v>12490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695</v>
      </c>
      <c r="R2" s="2">
        <v>12500000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583.33333333333337</v>
      </c>
      <c r="C3" s="4">
        <f t="shared" ref="C3:C15" si="9">B3*1.2</f>
        <v>700</v>
      </c>
      <c r="D3" s="4">
        <f t="shared" si="2"/>
        <v>840</v>
      </c>
      <c r="E3" s="5">
        <f t="shared" si="3"/>
        <v>9000000</v>
      </c>
      <c r="F3" s="10">
        <f t="shared" si="4"/>
        <v>15429</v>
      </c>
      <c r="G3" s="10">
        <f t="shared" si="5"/>
        <v>12857</v>
      </c>
      <c r="H3" s="10">
        <f t="shared" si="6"/>
        <v>10714</v>
      </c>
      <c r="I3" s="4" t="e">
        <f>#REF!</f>
        <v>#REF!</v>
      </c>
      <c r="J3" s="4">
        <f t="shared" si="7"/>
        <v>0</v>
      </c>
      <c r="O3">
        <v>0</v>
      </c>
      <c r="P3">
        <v>700</v>
      </c>
      <c r="Q3">
        <f t="shared" ref="Q2:Q8" si="10">P3/1.2</f>
        <v>583.33333333333337</v>
      </c>
      <c r="R3" s="2">
        <v>9000000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9000000</v>
      </c>
      <c r="F4" s="10">
        <f t="shared" si="4"/>
        <v>18000</v>
      </c>
      <c r="G4" s="15">
        <f t="shared" si="5"/>
        <v>15000</v>
      </c>
      <c r="H4" s="10">
        <f t="shared" si="6"/>
        <v>12500</v>
      </c>
      <c r="I4" s="4" t="e">
        <f>#REF!</f>
        <v>#REF!</v>
      </c>
      <c r="J4" s="4">
        <f t="shared" si="7"/>
        <v>0</v>
      </c>
      <c r="O4">
        <v>0</v>
      </c>
      <c r="P4">
        <v>600</v>
      </c>
      <c r="Q4">
        <f t="shared" si="10"/>
        <v>500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667</v>
      </c>
      <c r="C5" s="4">
        <f t="shared" si="9"/>
        <v>800.4</v>
      </c>
      <c r="D5" s="4">
        <f t="shared" si="2"/>
        <v>960.4799999999999</v>
      </c>
      <c r="E5" s="5">
        <f t="shared" si="3"/>
        <v>9800000</v>
      </c>
      <c r="F5" s="10">
        <f t="shared" si="4"/>
        <v>14693</v>
      </c>
      <c r="G5" s="10">
        <f t="shared" si="5"/>
        <v>12244</v>
      </c>
      <c r="H5" s="10">
        <f t="shared" si="6"/>
        <v>10203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667</v>
      </c>
      <c r="R5" s="2">
        <v>9800000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668</v>
      </c>
      <c r="C6" s="4">
        <f t="shared" si="9"/>
        <v>801.6</v>
      </c>
      <c r="D6" s="4">
        <f t="shared" si="2"/>
        <v>961.92</v>
      </c>
      <c r="E6" s="5">
        <f t="shared" si="3"/>
        <v>10452000</v>
      </c>
      <c r="F6" s="10">
        <f t="shared" si="4"/>
        <v>15647</v>
      </c>
      <c r="G6" s="15">
        <f t="shared" si="5"/>
        <v>13039</v>
      </c>
      <c r="H6" s="10">
        <f t="shared" si="6"/>
        <v>10866</v>
      </c>
      <c r="I6" s="4" t="e">
        <f>#REF!</f>
        <v>#REF!</v>
      </c>
      <c r="J6" s="4" t="str">
        <f t="shared" si="7"/>
        <v>12.04.23</v>
      </c>
      <c r="O6">
        <v>0</v>
      </c>
      <c r="P6">
        <f t="shared" si="8"/>
        <v>0</v>
      </c>
      <c r="Q6">
        <v>668</v>
      </c>
      <c r="R6" s="2">
        <v>10452000</v>
      </c>
      <c r="S6" s="8" t="s">
        <v>26</v>
      </c>
      <c r="T6" s="8"/>
    </row>
    <row r="7" spans="1:20" x14ac:dyDescent="0.25">
      <c r="A7" s="4">
        <f t="shared" si="0"/>
        <v>0</v>
      </c>
      <c r="B7" s="4">
        <f t="shared" si="1"/>
        <v>383.46749999999997</v>
      </c>
      <c r="C7" s="4">
        <f t="shared" si="9"/>
        <v>460.16099999999994</v>
      </c>
      <c r="D7" s="4">
        <f t="shared" si="2"/>
        <v>552.19319999999993</v>
      </c>
      <c r="E7" s="5">
        <f t="shared" si="3"/>
        <v>5400000</v>
      </c>
      <c r="F7" s="10">
        <f t="shared" si="4"/>
        <v>14082</v>
      </c>
      <c r="G7" s="10">
        <f t="shared" si="5"/>
        <v>11735</v>
      </c>
      <c r="H7" s="10">
        <f t="shared" si="6"/>
        <v>9779</v>
      </c>
      <c r="I7" s="4" t="e">
        <f>#REF!</f>
        <v>#REF!</v>
      </c>
      <c r="J7" s="4" t="str">
        <f t="shared" si="7"/>
        <v>25.07.24</v>
      </c>
      <c r="O7">
        <v>0</v>
      </c>
      <c r="P7">
        <f>42.75*10.764</f>
        <v>460.16099999999994</v>
      </c>
      <c r="Q7">
        <f t="shared" si="10"/>
        <v>383.46749999999997</v>
      </c>
      <c r="R7" s="2">
        <v>5400000</v>
      </c>
      <c r="S7" s="8" t="s">
        <v>27</v>
      </c>
      <c r="T7" s="8"/>
    </row>
    <row r="8" spans="1:20" x14ac:dyDescent="0.25">
      <c r="A8" s="4">
        <f t="shared" si="0"/>
        <v>0</v>
      </c>
      <c r="B8" s="4">
        <f t="shared" si="1"/>
        <v>668.22911999999997</v>
      </c>
      <c r="C8" s="4">
        <f t="shared" si="9"/>
        <v>801.87494399999991</v>
      </c>
      <c r="D8" s="4">
        <f t="shared" si="2"/>
        <v>962.2499327999999</v>
      </c>
      <c r="E8" s="5">
        <f t="shared" si="3"/>
        <v>7200000</v>
      </c>
      <c r="F8" s="10">
        <f t="shared" si="4"/>
        <v>10775</v>
      </c>
      <c r="G8" s="10">
        <f t="shared" si="5"/>
        <v>8979</v>
      </c>
      <c r="H8" s="10">
        <f t="shared" si="6"/>
        <v>7482</v>
      </c>
      <c r="I8" s="4" t="e">
        <f>#REF!</f>
        <v>#REF!</v>
      </c>
      <c r="J8" s="4" t="str">
        <f t="shared" si="7"/>
        <v>04.03.24</v>
      </c>
      <c r="O8">
        <v>0</v>
      </c>
      <c r="P8">
        <f t="shared" si="8"/>
        <v>0</v>
      </c>
      <c r="Q8">
        <f>62.08*10.764</f>
        <v>668.22911999999997</v>
      </c>
      <c r="R8" s="2">
        <v>7200000</v>
      </c>
      <c r="S8" s="8" t="s">
        <v>28</v>
      </c>
      <c r="T8" s="8"/>
    </row>
    <row r="9" spans="1:20" x14ac:dyDescent="0.25">
      <c r="A9" s="4">
        <f t="shared" si="0"/>
        <v>0</v>
      </c>
      <c r="B9" s="4">
        <f t="shared" si="1"/>
        <v>698.15303999999992</v>
      </c>
      <c r="C9" s="4">
        <f t="shared" si="9"/>
        <v>837.78364799999986</v>
      </c>
      <c r="D9" s="4">
        <f t="shared" si="2"/>
        <v>1005.3403775999998</v>
      </c>
      <c r="E9" s="5">
        <f t="shared" si="3"/>
        <v>8400000</v>
      </c>
      <c r="F9" s="10">
        <f t="shared" si="4"/>
        <v>12032</v>
      </c>
      <c r="G9" s="15">
        <f t="shared" si="5"/>
        <v>10026</v>
      </c>
      <c r="H9" s="10">
        <f t="shared" si="6"/>
        <v>8355</v>
      </c>
      <c r="I9" s="4" t="e">
        <f>#REF!</f>
        <v>#REF!</v>
      </c>
      <c r="J9" s="4" t="str">
        <f t="shared" si="7"/>
        <v>31.05.23</v>
      </c>
      <c r="O9">
        <v>0</v>
      </c>
      <c r="P9">
        <f t="shared" ref="P9:P12" si="11">O9/1.2</f>
        <v>0</v>
      </c>
      <c r="Q9">
        <f>64.86*10.764</f>
        <v>698.15303999999992</v>
      </c>
      <c r="R9" s="2">
        <v>8400000</v>
      </c>
      <c r="S9" s="8" t="s">
        <v>29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ref="Q9:Q12" si="12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H19" t="s">
        <v>19</v>
      </c>
      <c r="I19">
        <v>668</v>
      </c>
      <c r="J19">
        <f>62.08*10.764</f>
        <v>668.22911999999997</v>
      </c>
    </row>
    <row r="20" spans="7:24" x14ac:dyDescent="0.25">
      <c r="H20" t="s">
        <v>20</v>
      </c>
      <c r="I20">
        <v>14500</v>
      </c>
    </row>
    <row r="21" spans="7:24" x14ac:dyDescent="0.25">
      <c r="H21" t="s">
        <v>21</v>
      </c>
      <c r="I21">
        <f>I20*I19</f>
        <v>9686000</v>
      </c>
    </row>
    <row r="22" spans="7:24" x14ac:dyDescent="0.25">
      <c r="G22" s="6"/>
      <c r="H22" s="6"/>
      <c r="O22" t="s">
        <v>22</v>
      </c>
      <c r="P22">
        <v>673</v>
      </c>
    </row>
    <row r="23" spans="7:24" x14ac:dyDescent="0.25">
      <c r="O23" t="s">
        <v>23</v>
      </c>
      <c r="P23">
        <f>25+18+18</f>
        <v>61</v>
      </c>
    </row>
    <row r="24" spans="7:24" x14ac:dyDescent="0.25">
      <c r="H24" t="s">
        <v>30</v>
      </c>
      <c r="O24" t="s">
        <v>24</v>
      </c>
      <c r="P24" s="11">
        <v>28</v>
      </c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P25" s="11">
        <f>SUM(P22:P24)</f>
        <v>762</v>
      </c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I26">
        <v>5900000</v>
      </c>
      <c r="O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16</v>
      </c>
      <c r="I27">
        <v>354000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I28">
        <v>30000</v>
      </c>
      <c r="O28">
        <f>P25*1.4</f>
        <v>1066.8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18</v>
      </c>
      <c r="I29">
        <f>SUM(I26:I28)</f>
        <v>6284000</v>
      </c>
      <c r="O29">
        <v>12000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O30">
        <f>O29*O28</f>
        <v>12801600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5" sqref="C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2024-09-13T05:16:12Z</dcterms:modified>
</cp:coreProperties>
</file>