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all and Medium Enterprises Centre\Rajendra Trimbak Chopade\"/>
    </mc:Choice>
  </mc:AlternateContent>
  <xr:revisionPtr revIDLastSave="0" documentId="13_ncr:1_{4C70771D-9F11-42E1-A381-B72C2509EF0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8" i="4" l="1"/>
  <c r="T8" i="4"/>
  <c r="C7" i="4"/>
  <c r="C8" i="4"/>
  <c r="I19" i="4"/>
  <c r="C3" i="4" l="1"/>
  <c r="C4" i="4"/>
  <c r="C5" i="4"/>
  <c r="C6" i="4"/>
  <c r="C9" i="4"/>
  <c r="C10" i="4"/>
  <c r="C11" i="4"/>
  <c r="C12" i="4"/>
  <c r="C13" i="4"/>
  <c r="C14" i="4"/>
  <c r="C15" i="4"/>
  <c r="C2" i="4"/>
  <c r="U7" i="4"/>
  <c r="T7" i="4"/>
  <c r="T2" i="4"/>
  <c r="H39" i="4"/>
  <c r="G41" i="4"/>
  <c r="G39" i="4"/>
  <c r="G32" i="4"/>
  <c r="G33" i="4"/>
  <c r="G34" i="4"/>
  <c r="G35" i="4"/>
  <c r="G36" i="4"/>
  <c r="G37" i="4"/>
  <c r="G38" i="4"/>
  <c r="G40" i="4"/>
  <c r="G31" i="4"/>
  <c r="H20" i="4"/>
  <c r="Q12" i="4" l="1"/>
  <c r="P12" i="4"/>
  <c r="P11" i="4"/>
  <c r="Q11" i="4" s="1"/>
  <c r="Q10" i="4"/>
  <c r="P10" i="4"/>
  <c r="P9" i="4"/>
  <c r="Q9" i="4" s="1"/>
  <c r="P8" i="4"/>
  <c r="P7" i="4"/>
  <c r="P6" i="4"/>
  <c r="Q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<sst xmlns="http://schemas.openxmlformats.org/spreadsheetml/2006/main" count="27" uniqueCount="24">
  <si>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</si>
  <si>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</si>
  <si>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</si>
  <si>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</si>
  <si>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</si>
  <si>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</si>
  <si>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</si>
  <si>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</si>
  <si>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</si>
  <si>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</si>
  <si>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</si>
  <si>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</si>
  <si>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Flat No. 02, Ground Floor, Building No 11, Radha Nagar Co.-Op. Hsg. Soc. Ltd., Village - Gandhare, Taluka - Kalyan, District - Thane, Kalyan West</t>
  </si>
  <si>
    <t>bua</t>
  </si>
  <si>
    <t>agreement  - 3.50 lakhs</t>
  </si>
  <si>
    <t>oc -1995</t>
  </si>
  <si>
    <t>previous report  - 2018</t>
  </si>
  <si>
    <t>rate</t>
  </si>
  <si>
    <t>fmv</t>
  </si>
  <si>
    <t>mca</t>
  </si>
  <si>
    <t>bal</t>
  </si>
  <si>
    <t>10000 on ca</t>
  </si>
  <si>
    <t>12.02.24</t>
  </si>
  <si>
    <t>Built up area (30%)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</si>
</sst>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142874</xdr:colOff>
      <xdr:row>21</xdr:row>
      <xdr:rowOff>15587</xdr:rowOff>
    </xdr:from>
    <xdr:to>
      <xdr:col>21</xdr:col>
      <xdr:colOff>447674</xdr:colOff>
      <xdr:row>38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01E8F3-E20C-44EB-804E-8BCC62EEF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62724" y="4587587"/>
          <a:ext cx="5972175" cy="33086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46</xdr:row>
      <xdr:rowOff>134528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3724A7-ACB8-4707-9BCD-D2F1845FA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440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AA55EE-9CA2-4C12-A8E3-7BF4F087E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134560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8D6599-511C-43F2-BF97-A080D8742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68960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49</xdr:row>
      <xdr:rowOff>144125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65DFE3-B06B-48DB-ADAC-69A34FB8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954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267928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BB0FC5-A095-4906-AA5E-669E9B3B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02328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BC3D4A-7A81-41D4-970C-5F9671236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2EB768-F0B0-4B60-A510-009D71B21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86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topLeftCell="A10" zoomScaleNormal="100" workbookViewId="0">
      <selection activeCell="H20" sqref="H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23</v>
      </c>
      <c r="D1" s="3" t="s">
        <v>9</v>
      </c>
      <c r="E1" s="3" t="s">
        <v>1</v>
      </c>
      <c r="F1" s="9" t="s">
        <v>8</v>
      </c>
      <c r="G1" s="9" t="s">
        <v>10</v>
      </c>
      <c r="H1" s="9" t="s">
        <v>11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475</v>
      </c>
      <c r="C2" s="4">
        <f>B2*1.3</f>
        <v>617.5</v>
      </c>
      <c r="D2" s="4">
        <f t="shared" ref="D2:D13" si="2">C2*1.2</f>
        <v>741</v>
      </c>
      <c r="E2" s="5">
        <f t="shared" ref="E2:E13" si="3">R2</f>
        <v>4500000</v>
      </c>
      <c r="F2" s="10">
        <f t="shared" ref="F2:F13" si="4">ROUND((E2/B2),0)</f>
        <v>9474</v>
      </c>
      <c r="G2" s="10">
        <f t="shared" ref="G2:G13" si="5">ROUND((E2/C2),0)</f>
        <v>7287</v>
      </c>
      <c r="H2" s="10">
        <f t="shared" ref="H2:H13" si="6">ROUND((E2/D2),0)</f>
        <v>6073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475</v>
      </c>
      <c r="R2" s="2">
        <v>4500000</v>
      </c>
      <c r="S2" s="8"/>
      <c r="T2" s="8">
        <f>F2/1.3</f>
        <v>7287.6923076923076</v>
      </c>
    </row>
    <row r="3" spans="1:21" x14ac:dyDescent="0.25">
      <c r="A3" s="4">
        <f t="shared" si="0"/>
        <v>0</v>
      </c>
      <c r="B3" s="4">
        <f t="shared" si="1"/>
        <v>422</v>
      </c>
      <c r="C3" s="4">
        <f t="shared" ref="C3:C15" si="9">B3*1.3</f>
        <v>548.6</v>
      </c>
      <c r="D3" s="4">
        <f t="shared" si="2"/>
        <v>658.32</v>
      </c>
      <c r="E3" s="16">
        <f t="shared" si="3"/>
        <v>5750000</v>
      </c>
      <c r="F3" s="10">
        <f t="shared" si="4"/>
        <v>13626</v>
      </c>
      <c r="G3" s="15">
        <f t="shared" si="5"/>
        <v>10481</v>
      </c>
      <c r="H3" s="10">
        <f t="shared" si="6"/>
        <v>8734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422</v>
      </c>
      <c r="R3" s="2">
        <v>5750000</v>
      </c>
      <c r="S3" s="8"/>
      <c r="T3" s="8"/>
    </row>
    <row r="4" spans="1:21" x14ac:dyDescent="0.25">
      <c r="A4" s="4">
        <f t="shared" si="0"/>
        <v>0</v>
      </c>
      <c r="B4" s="4">
        <f t="shared" si="1"/>
        <v>436</v>
      </c>
      <c r="C4" s="4">
        <f t="shared" si="9"/>
        <v>566.80000000000007</v>
      </c>
      <c r="D4" s="4">
        <f t="shared" si="2"/>
        <v>680.16000000000008</v>
      </c>
      <c r="E4" s="16">
        <f t="shared" si="3"/>
        <v>4000000</v>
      </c>
      <c r="F4" s="10">
        <f t="shared" si="4"/>
        <v>9174</v>
      </c>
      <c r="G4" s="10">
        <f t="shared" si="5"/>
        <v>7057</v>
      </c>
      <c r="H4" s="10">
        <f t="shared" si="6"/>
        <v>5881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436</v>
      </c>
      <c r="R4" s="2">
        <v>4000000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441.66666666666669</v>
      </c>
      <c r="C5" s="4">
        <f t="shared" si="9"/>
        <v>574.16666666666674</v>
      </c>
      <c r="D5" s="4">
        <f t="shared" si="2"/>
        <v>689.00000000000011</v>
      </c>
      <c r="E5" s="16">
        <f t="shared" si="3"/>
        <v>3700000</v>
      </c>
      <c r="F5" s="10">
        <f t="shared" si="4"/>
        <v>8377</v>
      </c>
      <c r="G5" s="10">
        <f t="shared" si="5"/>
        <v>6444</v>
      </c>
      <c r="H5" s="10">
        <f t="shared" si="6"/>
        <v>5370</v>
      </c>
      <c r="I5" s="4" t="e">
        <f>#REF!</f>
        <v>#REF!</v>
      </c>
      <c r="J5" s="4">
        <f t="shared" si="7"/>
        <v>0</v>
      </c>
      <c r="O5">
        <v>0</v>
      </c>
      <c r="P5">
        <v>530</v>
      </c>
      <c r="Q5">
        <f t="shared" ref="Q2:Q12" si="10">P5/1.2</f>
        <v>441.66666666666669</v>
      </c>
      <c r="R5" s="2">
        <v>3700000</v>
      </c>
      <c r="S5" s="8"/>
      <c r="T5" s="8"/>
    </row>
    <row r="6" spans="1:21" x14ac:dyDescent="0.25">
      <c r="A6" s="4">
        <f t="shared" si="0"/>
        <v>0</v>
      </c>
      <c r="B6" s="4">
        <f t="shared" si="1"/>
        <v>430</v>
      </c>
      <c r="C6" s="4">
        <f t="shared" si="9"/>
        <v>559</v>
      </c>
      <c r="D6" s="4">
        <f t="shared" si="2"/>
        <v>670.8</v>
      </c>
      <c r="E6" s="16">
        <f t="shared" si="3"/>
        <v>5500000</v>
      </c>
      <c r="F6" s="10">
        <f t="shared" si="4"/>
        <v>12791</v>
      </c>
      <c r="G6" s="15">
        <f t="shared" si="5"/>
        <v>9839</v>
      </c>
      <c r="H6" s="10">
        <f t="shared" si="6"/>
        <v>8199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430</v>
      </c>
      <c r="R6" s="2">
        <v>5500000</v>
      </c>
      <c r="S6" s="8"/>
      <c r="T6" s="8"/>
    </row>
    <row r="7" spans="1:21" x14ac:dyDescent="0.25">
      <c r="A7" s="4">
        <f t="shared" si="0"/>
        <v>0</v>
      </c>
      <c r="B7" s="4">
        <f t="shared" si="1"/>
        <v>492</v>
      </c>
      <c r="C7" s="4">
        <f t="shared" si="9"/>
        <v>639.6</v>
      </c>
      <c r="D7" s="4">
        <f t="shared" si="2"/>
        <v>767.52</v>
      </c>
      <c r="E7" s="16">
        <f t="shared" si="3"/>
        <v>4750000</v>
      </c>
      <c r="F7" s="10">
        <f t="shared" si="4"/>
        <v>9654</v>
      </c>
      <c r="G7" s="15">
        <f t="shared" si="5"/>
        <v>7427</v>
      </c>
      <c r="H7" s="10">
        <f t="shared" si="6"/>
        <v>6189</v>
      </c>
      <c r="I7" s="4" t="e">
        <f>#REF!</f>
        <v>#REF!</v>
      </c>
      <c r="J7" s="4">
        <f t="shared" si="7"/>
        <v>650</v>
      </c>
      <c r="O7">
        <v>0</v>
      </c>
      <c r="P7">
        <f t="shared" si="8"/>
        <v>0</v>
      </c>
      <c r="Q7">
        <v>492</v>
      </c>
      <c r="R7" s="2">
        <v>4750000</v>
      </c>
      <c r="S7" s="8">
        <v>650</v>
      </c>
      <c r="T7" s="8">
        <f>S7/Q7</f>
        <v>1.3211382113821137</v>
      </c>
      <c r="U7">
        <f>R7/S7</f>
        <v>7307.6923076923076</v>
      </c>
    </row>
    <row r="8" spans="1:21" x14ac:dyDescent="0.25">
      <c r="A8" s="4">
        <f t="shared" si="0"/>
        <v>0</v>
      </c>
      <c r="B8" s="4">
        <f t="shared" si="1"/>
        <v>625.87</v>
      </c>
      <c r="C8" s="4">
        <f t="shared" si="9"/>
        <v>813.63100000000009</v>
      </c>
      <c r="D8" s="4">
        <f t="shared" si="2"/>
        <v>976.35720000000003</v>
      </c>
      <c r="E8" s="16">
        <f t="shared" si="3"/>
        <v>6200000</v>
      </c>
      <c r="F8" s="10">
        <f t="shared" si="4"/>
        <v>9906</v>
      </c>
      <c r="G8" s="15">
        <f t="shared" si="5"/>
        <v>7620</v>
      </c>
      <c r="H8" s="10">
        <f t="shared" si="6"/>
        <v>6350</v>
      </c>
      <c r="I8" s="4" t="e">
        <f>#REF!</f>
        <v>#REF!</v>
      </c>
      <c r="J8" s="4" t="str">
        <f t="shared" si="7"/>
        <v>12.02.24</v>
      </c>
      <c r="O8">
        <v>0</v>
      </c>
      <c r="P8">
        <f t="shared" si="8"/>
        <v>0</v>
      </c>
      <c r="Q8">
        <v>625.87</v>
      </c>
      <c r="R8" s="2">
        <v>6200000</v>
      </c>
      <c r="S8" s="8" t="s">
        <v>22</v>
      </c>
      <c r="T8" s="8">
        <f>Q8*1.32</f>
        <v>826.14840000000004</v>
      </c>
      <c r="U8">
        <f>R8/T8</f>
        <v>7504.704965839067</v>
      </c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G17" t="s">
        <v>12</v>
      </c>
    </row>
    <row r="18" spans="5:24" x14ac:dyDescent="0.25">
      <c r="G18" t="s">
        <v>13</v>
      </c>
      <c r="H18">
        <v>525</v>
      </c>
    </row>
    <row r="19" spans="5:24" x14ac:dyDescent="0.25">
      <c r="G19" t="s">
        <v>17</v>
      </c>
      <c r="H19">
        <v>7500</v>
      </c>
      <c r="I19">
        <f>H19*1.3</f>
        <v>9750</v>
      </c>
    </row>
    <row r="20" spans="5:24" x14ac:dyDescent="0.25">
      <c r="G20" t="s">
        <v>18</v>
      </c>
      <c r="H20">
        <f>H19*H18</f>
        <v>3937500</v>
      </c>
    </row>
    <row r="21" spans="5:24" x14ac:dyDescent="0.25">
      <c r="O21" t="s">
        <v>16</v>
      </c>
    </row>
    <row r="22" spans="5:24" x14ac:dyDescent="0.25">
      <c r="G22" s="6"/>
      <c r="H22" s="6"/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15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21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E30" t="s">
        <v>19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E31">
        <v>10</v>
      </c>
      <c r="F31" s="7">
        <v>10</v>
      </c>
      <c r="G31">
        <f>F31*E31</f>
        <v>100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E32">
        <v>10</v>
      </c>
      <c r="F32" s="7">
        <v>3.76</v>
      </c>
      <c r="G32">
        <f t="shared" ref="G32:G41" si="21">F32*E32</f>
        <v>37.599999999999994</v>
      </c>
      <c r="H32" t="s">
        <v>20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5:24" x14ac:dyDescent="0.25">
      <c r="E33">
        <v>4</v>
      </c>
      <c r="F33" s="7">
        <v>3</v>
      </c>
      <c r="G33">
        <f t="shared" si="21"/>
        <v>12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5:24" x14ac:dyDescent="0.25">
      <c r="E34">
        <v>3</v>
      </c>
      <c r="F34" s="7">
        <v>1.1000000000000001</v>
      </c>
      <c r="G34">
        <f t="shared" si="21"/>
        <v>3.3000000000000003</v>
      </c>
      <c r="Q34" s="11"/>
      <c r="R34" s="11"/>
    </row>
    <row r="35" spans="5:24" x14ac:dyDescent="0.25">
      <c r="E35">
        <v>5</v>
      </c>
      <c r="F35" s="7">
        <v>4</v>
      </c>
      <c r="G35">
        <f t="shared" si="21"/>
        <v>20</v>
      </c>
      <c r="Q35" s="11"/>
      <c r="R35" s="11"/>
      <c r="T35" s="6"/>
    </row>
    <row r="36" spans="5:24" x14ac:dyDescent="0.25">
      <c r="E36">
        <v>7</v>
      </c>
      <c r="F36" s="7">
        <v>9</v>
      </c>
      <c r="G36">
        <f t="shared" si="21"/>
        <v>63</v>
      </c>
      <c r="P36" s="11"/>
      <c r="Q36" s="11"/>
      <c r="R36" s="11"/>
      <c r="S36" s="6"/>
    </row>
    <row r="37" spans="5:24" x14ac:dyDescent="0.25">
      <c r="E37">
        <v>8.11</v>
      </c>
      <c r="F37" s="7">
        <v>3</v>
      </c>
      <c r="G37">
        <f t="shared" si="21"/>
        <v>24.33</v>
      </c>
    </row>
    <row r="38" spans="5:24" x14ac:dyDescent="0.25">
      <c r="E38">
        <v>16.02</v>
      </c>
      <c r="F38" s="7">
        <v>9.01</v>
      </c>
      <c r="G38">
        <f t="shared" si="21"/>
        <v>144.34019999999998</v>
      </c>
    </row>
    <row r="39" spans="5:24" x14ac:dyDescent="0.25">
      <c r="G39">
        <f>SUM(G31:G38)</f>
        <v>404.5702</v>
      </c>
      <c r="H39">
        <f>H18/G39</f>
        <v>1.2976734322003944</v>
      </c>
    </row>
    <row r="40" spans="5:24" x14ac:dyDescent="0.25">
      <c r="G40">
        <f t="shared" si="21"/>
        <v>0</v>
      </c>
    </row>
    <row r="41" spans="5:24" x14ac:dyDescent="0.25">
      <c r="G41">
        <f>G39-G32</f>
        <v>366.97019999999998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2024-09-18T05:14:28Z</dcterms:modified>
</cp:coreProperties>
</file>