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1" sheetId="4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C7" s="1"/>
  <c r="D7" s="1"/>
  <c r="J7"/>
  <c r="I7"/>
  <c r="E7"/>
  <c r="A7"/>
  <c r="P6"/>
  <c r="Q6" s="1"/>
  <c r="B6" s="1"/>
  <c r="C6" s="1"/>
  <c r="D6" s="1"/>
  <c r="J6"/>
  <c r="I6"/>
  <c r="E6"/>
  <c r="A6"/>
  <c r="Q5"/>
  <c r="B5" s="1"/>
  <c r="C5" s="1"/>
  <c r="D5" s="1"/>
  <c r="P5"/>
  <c r="J5"/>
  <c r="I5"/>
  <c r="E5"/>
  <c r="A5"/>
  <c r="P4"/>
  <c r="Q4" s="1"/>
  <c r="B4" s="1"/>
  <c r="C4" s="1"/>
  <c r="D4" s="1"/>
  <c r="J4"/>
  <c r="I4"/>
  <c r="E4"/>
  <c r="A4"/>
  <c r="Q3"/>
  <c r="B3" s="1"/>
  <c r="C3" s="1"/>
  <c r="D3" s="1"/>
  <c r="P3"/>
  <c r="J3"/>
  <c r="I3"/>
  <c r="E3"/>
  <c r="A3"/>
  <c r="P2"/>
  <c r="J2"/>
  <c r="I2"/>
  <c r="E2"/>
  <c r="B2"/>
  <c r="C2" s="1"/>
  <c r="D2" s="1"/>
  <c r="A2"/>
  <c r="B17" i="25"/>
  <c r="J20" i="23"/>
  <c r="J21" s="1"/>
  <c r="F14"/>
  <c r="F13"/>
  <c r="F15" s="1"/>
  <c r="F16" s="1"/>
  <c r="J22" l="1"/>
  <c r="G5" i="4"/>
  <c r="G7"/>
  <c r="G6"/>
  <c r="F7"/>
  <c r="G3"/>
  <c r="G2"/>
  <c r="G4"/>
  <c r="F2"/>
  <c r="F3"/>
  <c r="F4"/>
  <c r="F5"/>
  <c r="F6"/>
  <c r="H3"/>
  <c r="H7"/>
  <c r="H2"/>
  <c r="H4"/>
  <c r="H5"/>
  <c r="H6"/>
  <c r="Q10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8" i="4" l="1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8" i="4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H32" l="1"/>
  <c r="I31"/>
  <c r="I2" i="24"/>
  <c r="G34" i="4"/>
  <c r="H11"/>
  <c r="H15"/>
  <c r="H9"/>
  <c r="H13"/>
  <c r="H8"/>
  <c r="H12"/>
  <c r="H10"/>
  <c r="H14"/>
  <c r="F8"/>
  <c r="F9"/>
  <c r="F10"/>
  <c r="F11"/>
  <c r="F12"/>
  <c r="F13"/>
  <c r="F14"/>
  <c r="F15"/>
  <c r="G8"/>
  <c r="G9"/>
  <c r="G10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29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<sst xmlns="http://schemas.openxmlformats.org/spreadsheetml/2006/main" count="130" uniqueCount="99">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</sst>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74543</xdr:rowOff>
    </xdr:from>
    <xdr:to>
      <xdr:col>15</xdr:col>
      <xdr:colOff>438150</xdr:colOff>
      <xdr:row>26</xdr:row>
      <xdr:rowOff>74543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43"/>
          <a:ext cx="9631846" cy="495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15</xdr:col>
      <xdr:colOff>466725</xdr:colOff>
      <xdr:row>26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"/>
          <a:ext cx="9610725" cy="404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19050</xdr:rowOff>
    </xdr:from>
    <xdr:to>
      <xdr:col>11</xdr:col>
      <xdr:colOff>38100</xdr:colOff>
      <xdr:row>28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09550"/>
          <a:ext cx="622935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2" zoomScale="85" zoomScaleNormal="85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41277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39242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39242</v>
      </c>
      <c r="D5" s="57" t="s">
        <v>61</v>
      </c>
      <c r="E5" s="58">
        <f>ROUND(C5/10.764,0)</f>
        <v>3646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14800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24442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24442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39242</v>
      </c>
      <c r="D10" s="57" t="s">
        <v>61</v>
      </c>
      <c r="E10" s="58">
        <f>ROUND(C10/10.764,0)</f>
        <v>3646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2024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>
        <f>C17*2000</f>
        <v>1310000</v>
      </c>
      <c r="C17" s="61">
        <v>655</v>
      </c>
      <c r="D17" s="74"/>
      <c r="E17" s="74">
        <f>E10*C17</f>
        <v>2388130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E10" sqref="E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5700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E13">
        <v>40.94</v>
      </c>
      <c r="F13" s="117">
        <f>E13*10.764</f>
        <v>440.67815999999993</v>
      </c>
      <c r="G13" s="77"/>
    </row>
    <row r="14" spans="1:8">
      <c r="A14" s="15" t="s">
        <v>15</v>
      </c>
      <c r="B14" s="19"/>
      <c r="C14" s="20">
        <f>C5</f>
        <v>3700</v>
      </c>
      <c r="D14" s="23"/>
      <c r="E14">
        <v>5.5</v>
      </c>
      <c r="F14" s="117">
        <f>E14*10.764</f>
        <v>59.201999999999998</v>
      </c>
      <c r="G14" s="77"/>
    </row>
    <row r="15" spans="1:8">
      <c r="B15" s="19"/>
      <c r="C15" s="20"/>
      <c r="D15" s="23"/>
      <c r="F15" s="117">
        <f>SUM(F13:F14)</f>
        <v>499.88015999999993</v>
      </c>
      <c r="G15" s="77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117">
        <f>F15*1.1</f>
        <v>549.86817599999995</v>
      </c>
      <c r="G16" s="77"/>
    </row>
    <row r="17" spans="1:10">
      <c r="B17" s="24"/>
      <c r="C17" s="25"/>
      <c r="D17" s="25"/>
      <c r="F17" s="77"/>
      <c r="G17" s="77"/>
    </row>
    <row r="18" spans="1:10" ht="16.5">
      <c r="A18" s="28" t="s">
        <v>94</v>
      </c>
      <c r="B18" s="7"/>
      <c r="C18" s="75">
        <v>595</v>
      </c>
      <c r="D18" s="75"/>
      <c r="E18" s="76"/>
      <c r="F18" s="77"/>
      <c r="G18" s="77"/>
    </row>
    <row r="19" spans="1:10">
      <c r="A19" s="15"/>
      <c r="B19" s="6"/>
      <c r="C19" s="30">
        <f>C18*C16</f>
        <v>3391500</v>
      </c>
      <c r="D19" s="77" t="s">
        <v>68</v>
      </c>
      <c r="E19" s="30"/>
      <c r="F19" s="77"/>
      <c r="G19" s="77"/>
      <c r="I19">
        <v>3582000</v>
      </c>
    </row>
    <row r="20" spans="1:10">
      <c r="A20" s="15"/>
      <c r="B20" s="61">
        <f>C20*80%</f>
        <v>2577540</v>
      </c>
      <c r="C20" s="31">
        <f>C19*95%</f>
        <v>3221925</v>
      </c>
      <c r="D20" s="77" t="s">
        <v>24</v>
      </c>
      <c r="E20" s="31"/>
      <c r="F20" s="77"/>
      <c r="G20" s="77"/>
      <c r="I20">
        <v>550000</v>
      </c>
      <c r="J20">
        <f>I19+I20</f>
        <v>4132000</v>
      </c>
    </row>
    <row r="21" spans="1:10">
      <c r="A21" s="15"/>
      <c r="C21" s="31">
        <f>C19*80%</f>
        <v>2713200</v>
      </c>
      <c r="D21" s="77" t="s">
        <v>25</v>
      </c>
      <c r="E21" s="31"/>
      <c r="F21" s="77"/>
      <c r="G21" s="77"/>
      <c r="J21">
        <f>J20*95%</f>
        <v>3925400</v>
      </c>
    </row>
    <row r="22" spans="1:10">
      <c r="A22" s="15"/>
      <c r="F22" s="77"/>
      <c r="G22" s="77"/>
      <c r="J22">
        <f>J20*80%</f>
        <v>3305600</v>
      </c>
    </row>
    <row r="23" spans="1:10">
      <c r="A23" s="32" t="s">
        <v>26</v>
      </c>
      <c r="B23" s="33"/>
      <c r="C23" s="34">
        <f>C4*C18</f>
        <v>1190000</v>
      </c>
      <c r="D23" s="34">
        <f>D4*D18</f>
        <v>0</v>
      </c>
    </row>
    <row r="24" spans="1:10">
      <c r="A24" s="15" t="s">
        <v>27</v>
      </c>
    </row>
    <row r="25" spans="1:10">
      <c r="A25" s="35" t="s">
        <v>28</v>
      </c>
      <c r="B25" s="16"/>
      <c r="C25" s="31">
        <f>C19*0.025/12</f>
        <v>7065.625</v>
      </c>
      <c r="D25" s="31"/>
    </row>
    <row r="26" spans="1:10">
      <c r="C26" s="31"/>
      <c r="D26" s="31"/>
    </row>
    <row r="27" spans="1:10">
      <c r="C27" s="31"/>
      <c r="D27" s="31"/>
    </row>
    <row r="28" spans="1:10">
      <c r="C28"/>
      <c r="D28"/>
    </row>
    <row r="29" spans="1:10">
      <c r="C29"/>
      <c r="D29"/>
    </row>
    <row r="30" spans="1:10">
      <c r="C30"/>
      <c r="D30"/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381</v>
      </c>
      <c r="C2" s="4">
        <f t="shared" ref="C2:C7" si="2">B2*1.2</f>
        <v>457.2</v>
      </c>
      <c r="D2" s="4">
        <f t="shared" ref="D2:D7" si="3">C2*1.2</f>
        <v>548.64</v>
      </c>
      <c r="E2" s="5">
        <f t="shared" ref="E2:E7" si="4">R2</f>
        <v>1980000</v>
      </c>
      <c r="F2" s="4">
        <f t="shared" ref="F2:F7" si="5">ROUND((E2/B2),0)</f>
        <v>5197</v>
      </c>
      <c r="G2" s="4">
        <f t="shared" ref="G2:G7" si="6">ROUND((E2/C2),0)</f>
        <v>4331</v>
      </c>
      <c r="H2" s="4">
        <f t="shared" ref="H2:H7" si="7">ROUND((E2/D2),0)</f>
        <v>3609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f t="shared" ref="P2:P5" si="10">O2/1.2</f>
        <v>0</v>
      </c>
      <c r="Q2" s="74">
        <v>381</v>
      </c>
      <c r="R2" s="2">
        <v>1980000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3960000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900</v>
      </c>
      <c r="P3" s="74">
        <f t="shared" si="10"/>
        <v>750</v>
      </c>
      <c r="Q3" s="74">
        <f t="shared" ref="Q3:Q7" si="11">P3/1.2</f>
        <v>625</v>
      </c>
      <c r="R3" s="2">
        <v>3960000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8:A15" si="12">N8</f>
        <v>7</v>
      </c>
      <c r="B8" s="4">
        <f t="shared" ref="B8:B15" si="13">Q8</f>
        <v>0</v>
      </c>
      <c r="C8" s="4">
        <f t="shared" ref="C8:C15" si="14">B8*1.2</f>
        <v>0</v>
      </c>
      <c r="D8" s="4">
        <f t="shared" ref="D8:D15" si="15">C8*1.2</f>
        <v>0</v>
      </c>
      <c r="E8" s="5">
        <f t="shared" ref="E8:E15" si="16">R8</f>
        <v>0</v>
      </c>
      <c r="F8" s="4" t="e">
        <f t="shared" ref="F8:F15" si="17">ROUND((E8/B8),0)</f>
        <v>#DIV/0!</v>
      </c>
      <c r="G8" s="4" t="e">
        <f t="shared" ref="G8:G15" si="18">ROUND((E8/C8),0)</f>
        <v>#DIV/0!</v>
      </c>
      <c r="H8" s="4" t="e">
        <f t="shared" ref="H8:H15" si="19">ROUND((E8/D8),0)</f>
        <v>#DIV/0!</v>
      </c>
      <c r="I8" s="4">
        <f t="shared" ref="I8:I15" si="20">T8</f>
        <v>0</v>
      </c>
      <c r="J8" s="4">
        <f t="shared" ref="J8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8:I17"/>
  <sheetViews>
    <sheetView topLeftCell="A7" workbookViewId="0">
      <selection activeCell="H6" sqref="H6"/>
    </sheetView>
  </sheetViews>
  <sheetFormatPr defaultRowHeight="15"/>
  <sheetData>
    <row r="8" spans="6:9">
      <c r="F8" s="74"/>
    </row>
    <row r="9" spans="6:9">
      <c r="F9" s="74"/>
      <c r="I9" s="74"/>
    </row>
    <row r="10" spans="6:9">
      <c r="F10" s="74"/>
      <c r="I10" s="74"/>
    </row>
    <row r="11" spans="6:9">
      <c r="F11" s="74"/>
      <c r="I11" s="74"/>
    </row>
    <row r="12" spans="6:9">
      <c r="F12" s="74"/>
    </row>
    <row r="14" spans="6:9">
      <c r="F14" s="74"/>
      <c r="I14" s="74"/>
    </row>
    <row r="15" spans="6:9">
      <c r="F15" s="74"/>
    </row>
    <row r="17" spans="6:9">
      <c r="F17" s="74"/>
      <c r="I17" s="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2024-09-11T06:32:13Z</dcterms:modified>
</cp:coreProperties>
</file>