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Neelkanth Darshan - Kharghar\"/>
    </mc:Choice>
  </mc:AlternateContent>
  <xr:revisionPtr revIDLastSave="0" documentId="13_ncr:1_{80040D1A-A01B-4286-B484-D37D77FA09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dg 1" sheetId="87" r:id="rId1"/>
    <sheet name="Total" sheetId="107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'Bldg 1'!$D$2:$D$157</definedName>
  </definedNames>
  <calcPr calcId="191029"/>
</workbook>
</file>

<file path=xl/calcChain.xml><?xml version="1.0" encoding="utf-8"?>
<calcChain xmlns="http://schemas.openxmlformats.org/spreadsheetml/2006/main">
  <c r="K3" i="87" l="1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37" i="87"/>
  <c r="K38" i="87"/>
  <c r="K39" i="87"/>
  <c r="K40" i="87"/>
  <c r="K41" i="87"/>
  <c r="K42" i="87"/>
  <c r="K43" i="87"/>
  <c r="K44" i="87"/>
  <c r="K45" i="87"/>
  <c r="K46" i="87"/>
  <c r="K47" i="87"/>
  <c r="K48" i="87"/>
  <c r="K49" i="87"/>
  <c r="K50" i="87"/>
  <c r="K51" i="87"/>
  <c r="K52" i="87"/>
  <c r="K53" i="87"/>
  <c r="K54" i="87"/>
  <c r="K55" i="87"/>
  <c r="K56" i="87"/>
  <c r="K57" i="87"/>
  <c r="K58" i="87"/>
  <c r="K59" i="87"/>
  <c r="K60" i="87"/>
  <c r="K61" i="87"/>
  <c r="K62" i="87"/>
  <c r="K63" i="87"/>
  <c r="K64" i="87"/>
  <c r="K65" i="87"/>
  <c r="K66" i="87"/>
  <c r="K67" i="87"/>
  <c r="K68" i="87"/>
  <c r="K69" i="87"/>
  <c r="K70" i="87"/>
  <c r="K71" i="87"/>
  <c r="K72" i="87"/>
  <c r="K73" i="87"/>
  <c r="K74" i="87"/>
  <c r="K75" i="87"/>
  <c r="K76" i="87"/>
  <c r="K77" i="87"/>
  <c r="K78" i="87"/>
  <c r="K79" i="87"/>
  <c r="K80" i="87"/>
  <c r="K81" i="87"/>
  <c r="K82" i="87"/>
  <c r="K83" i="87"/>
  <c r="K84" i="87"/>
  <c r="K85" i="87"/>
  <c r="K86" i="87"/>
  <c r="K87" i="87"/>
  <c r="K88" i="87"/>
  <c r="K89" i="87"/>
  <c r="K90" i="87"/>
  <c r="K91" i="87"/>
  <c r="K92" i="87"/>
  <c r="K93" i="87"/>
  <c r="K94" i="87"/>
  <c r="K95" i="87"/>
  <c r="K96" i="87"/>
  <c r="K97" i="87"/>
  <c r="K98" i="87"/>
  <c r="K99" i="87"/>
  <c r="K100" i="87"/>
  <c r="K101" i="87"/>
  <c r="K102" i="87"/>
  <c r="K103" i="87"/>
  <c r="K104" i="87"/>
  <c r="K105" i="87"/>
  <c r="K106" i="87"/>
  <c r="K107" i="87"/>
  <c r="K108" i="87"/>
  <c r="K109" i="87"/>
  <c r="K110" i="87"/>
  <c r="K111" i="87"/>
  <c r="K112" i="87"/>
  <c r="K113" i="87"/>
  <c r="K114" i="87"/>
  <c r="K115" i="87"/>
  <c r="K116" i="87"/>
  <c r="K117" i="87"/>
  <c r="K118" i="87"/>
  <c r="K119" i="87"/>
  <c r="K120" i="87"/>
  <c r="K121" i="87"/>
  <c r="K122" i="87"/>
  <c r="K123" i="87"/>
  <c r="K124" i="87"/>
  <c r="K125" i="87"/>
  <c r="K126" i="87"/>
  <c r="K127" i="87"/>
  <c r="K128" i="87"/>
  <c r="K129" i="87"/>
  <c r="K130" i="87"/>
  <c r="K131" i="87"/>
  <c r="K132" i="87"/>
  <c r="K133" i="87"/>
  <c r="K134" i="87"/>
  <c r="K135" i="87"/>
  <c r="K136" i="87"/>
  <c r="K137" i="87"/>
  <c r="K138" i="87"/>
  <c r="K139" i="87"/>
  <c r="K140" i="87"/>
  <c r="K141" i="87"/>
  <c r="K142" i="87"/>
  <c r="K143" i="87"/>
  <c r="K144" i="87"/>
  <c r="K145" i="87"/>
  <c r="K146" i="87"/>
  <c r="K147" i="87"/>
  <c r="K148" i="87"/>
  <c r="K149" i="87"/>
  <c r="K150" i="87"/>
  <c r="K151" i="87"/>
  <c r="K152" i="87"/>
  <c r="K153" i="87"/>
  <c r="K154" i="87"/>
  <c r="K155" i="87"/>
  <c r="K156" i="87"/>
  <c r="K2" i="87"/>
  <c r="K4" i="97" l="1"/>
  <c r="K5" i="97"/>
  <c r="K6" i="97"/>
  <c r="K7" i="97"/>
  <c r="K8" i="97"/>
  <c r="K9" i="97"/>
  <c r="K10" i="97"/>
  <c r="K11" i="97"/>
  <c r="K3" i="97"/>
  <c r="H3" i="107"/>
  <c r="E2" i="107"/>
  <c r="D2" i="107"/>
  <c r="F2" i="107"/>
  <c r="C2" i="107"/>
  <c r="Q20" i="92"/>
  <c r="Q19" i="92"/>
  <c r="AN19" i="85"/>
  <c r="AM19" i="85"/>
  <c r="J2" i="87"/>
  <c r="AI15" i="85"/>
  <c r="AI16" i="85"/>
  <c r="AI17" i="85"/>
  <c r="AI18" i="85"/>
  <c r="AI19" i="85"/>
  <c r="AI20" i="85"/>
  <c r="AI14" i="85"/>
  <c r="H2" i="87" l="1"/>
  <c r="E157" i="87"/>
  <c r="F157" i="87"/>
  <c r="G3" i="87"/>
  <c r="H3" i="87" s="1"/>
  <c r="M3" i="87" s="1"/>
  <c r="G4" i="87"/>
  <c r="H4" i="87" s="1"/>
  <c r="M4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44" i="87"/>
  <c r="H44" i="87" s="1"/>
  <c r="M44" i="87" s="1"/>
  <c r="G45" i="87"/>
  <c r="H45" i="87" s="1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 s="1"/>
  <c r="M50" i="87" s="1"/>
  <c r="G51" i="87"/>
  <c r="H51" i="87" s="1"/>
  <c r="M51" i="87" s="1"/>
  <c r="G52" i="87"/>
  <c r="H52" i="87" s="1"/>
  <c r="M52" i="87" s="1"/>
  <c r="G53" i="87"/>
  <c r="H53" i="87" s="1"/>
  <c r="M53" i="87" s="1"/>
  <c r="G54" i="87"/>
  <c r="H54" i="87" s="1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G61" i="87"/>
  <c r="H61" i="87" s="1"/>
  <c r="M61" i="87" s="1"/>
  <c r="G62" i="87"/>
  <c r="H62" i="87" s="1"/>
  <c r="M62" i="87" s="1"/>
  <c r="G63" i="87"/>
  <c r="H63" i="87" s="1"/>
  <c r="M63" i="87" s="1"/>
  <c r="G64" i="87"/>
  <c r="H64" i="87" s="1"/>
  <c r="M64" i="87" s="1"/>
  <c r="G65" i="87"/>
  <c r="H65" i="87" s="1"/>
  <c r="M65" i="87" s="1"/>
  <c r="G66" i="87"/>
  <c r="H66" i="87" s="1"/>
  <c r="M66" i="87" s="1"/>
  <c r="G67" i="87"/>
  <c r="H67" i="87" s="1"/>
  <c r="M67" i="87" s="1"/>
  <c r="G68" i="87"/>
  <c r="H68" i="87" s="1"/>
  <c r="M68" i="87" s="1"/>
  <c r="G69" i="87"/>
  <c r="H69" i="87" s="1"/>
  <c r="M69" i="87" s="1"/>
  <c r="G70" i="87"/>
  <c r="H70" i="87" s="1"/>
  <c r="M70" i="87" s="1"/>
  <c r="G71" i="87"/>
  <c r="H71" i="87" s="1"/>
  <c r="M71" i="87" s="1"/>
  <c r="G72" i="87"/>
  <c r="H72" i="87" s="1"/>
  <c r="M72" i="87" s="1"/>
  <c r="G73" i="87"/>
  <c r="H73" i="87" s="1"/>
  <c r="M73" i="87" s="1"/>
  <c r="G74" i="87"/>
  <c r="H74" i="87" s="1"/>
  <c r="M74" i="87" s="1"/>
  <c r="G75" i="87"/>
  <c r="H75" i="87" s="1"/>
  <c r="M75" i="87" s="1"/>
  <c r="G76" i="87"/>
  <c r="H76" i="87" s="1"/>
  <c r="M76" i="87" s="1"/>
  <c r="G77" i="87"/>
  <c r="H77" i="87" s="1"/>
  <c r="M77" i="87" s="1"/>
  <c r="G78" i="87"/>
  <c r="H78" i="87" s="1"/>
  <c r="M78" i="87" s="1"/>
  <c r="G79" i="87"/>
  <c r="H79" i="87" s="1"/>
  <c r="M79" i="87" s="1"/>
  <c r="G80" i="87"/>
  <c r="H80" i="87" s="1"/>
  <c r="M80" i="87" s="1"/>
  <c r="G81" i="87"/>
  <c r="H81" i="87" s="1"/>
  <c r="M81" i="87" s="1"/>
  <c r="G82" i="87"/>
  <c r="H82" i="87" s="1"/>
  <c r="M82" i="87" s="1"/>
  <c r="G83" i="87"/>
  <c r="H83" i="87" s="1"/>
  <c r="M83" i="87" s="1"/>
  <c r="G84" i="87"/>
  <c r="H84" i="87" s="1"/>
  <c r="M84" i="87" s="1"/>
  <c r="G85" i="87"/>
  <c r="H85" i="87" s="1"/>
  <c r="M85" i="87" s="1"/>
  <c r="G86" i="87"/>
  <c r="H86" i="87" s="1"/>
  <c r="M86" i="87" s="1"/>
  <c r="G87" i="87"/>
  <c r="H87" i="87" s="1"/>
  <c r="M87" i="87" s="1"/>
  <c r="G88" i="87"/>
  <c r="H88" i="87" s="1"/>
  <c r="M88" i="87" s="1"/>
  <c r="G89" i="87"/>
  <c r="H89" i="87" s="1"/>
  <c r="M89" i="87" s="1"/>
  <c r="G90" i="87"/>
  <c r="H90" i="87" s="1"/>
  <c r="M90" i="87" s="1"/>
  <c r="G91" i="87"/>
  <c r="H91" i="87" s="1"/>
  <c r="M91" i="87" s="1"/>
  <c r="G92" i="87"/>
  <c r="H92" i="87" s="1"/>
  <c r="M92" i="87" s="1"/>
  <c r="G93" i="87"/>
  <c r="H93" i="87" s="1"/>
  <c r="M93" i="87" s="1"/>
  <c r="G94" i="87"/>
  <c r="H94" i="87" s="1"/>
  <c r="M94" i="87" s="1"/>
  <c r="G95" i="87"/>
  <c r="H95" i="87" s="1"/>
  <c r="M95" i="87" s="1"/>
  <c r="G96" i="87"/>
  <c r="H96" i="87" s="1"/>
  <c r="M96" i="87" s="1"/>
  <c r="G97" i="87"/>
  <c r="H97" i="87" s="1"/>
  <c r="M97" i="87" s="1"/>
  <c r="G98" i="87"/>
  <c r="H98" i="87" s="1"/>
  <c r="M98" i="87" s="1"/>
  <c r="G99" i="87"/>
  <c r="H99" i="87" s="1"/>
  <c r="M99" i="87" s="1"/>
  <c r="G100" i="87"/>
  <c r="H100" i="87" s="1"/>
  <c r="M100" i="87" s="1"/>
  <c r="G101" i="87"/>
  <c r="H101" i="87" s="1"/>
  <c r="M101" i="87" s="1"/>
  <c r="G102" i="87"/>
  <c r="H102" i="87" s="1"/>
  <c r="M102" i="87" s="1"/>
  <c r="G103" i="87"/>
  <c r="H103" i="87" s="1"/>
  <c r="M103" i="87" s="1"/>
  <c r="G104" i="87"/>
  <c r="H104" i="87" s="1"/>
  <c r="M104" i="87" s="1"/>
  <c r="G105" i="87"/>
  <c r="H105" i="87" s="1"/>
  <c r="M105" i="87" s="1"/>
  <c r="G106" i="87"/>
  <c r="H106" i="87" s="1"/>
  <c r="M106" i="87" s="1"/>
  <c r="G107" i="87"/>
  <c r="H107" i="87" s="1"/>
  <c r="M107" i="87" s="1"/>
  <c r="G108" i="87"/>
  <c r="H108" i="87" s="1"/>
  <c r="M108" i="87" s="1"/>
  <c r="G109" i="87"/>
  <c r="H109" i="87" s="1"/>
  <c r="M109" i="87" s="1"/>
  <c r="G110" i="87"/>
  <c r="H110" i="87" s="1"/>
  <c r="M110" i="87" s="1"/>
  <c r="G111" i="87"/>
  <c r="H111" i="87" s="1"/>
  <c r="M111" i="87" s="1"/>
  <c r="G112" i="87"/>
  <c r="H112" i="87" s="1"/>
  <c r="M112" i="87" s="1"/>
  <c r="G113" i="87"/>
  <c r="H113" i="87" s="1"/>
  <c r="M113" i="87" s="1"/>
  <c r="G114" i="87"/>
  <c r="H114" i="87" s="1"/>
  <c r="M114" i="87" s="1"/>
  <c r="G115" i="87"/>
  <c r="H115" i="87" s="1"/>
  <c r="M115" i="87" s="1"/>
  <c r="G116" i="87"/>
  <c r="H116" i="87" s="1"/>
  <c r="M116" i="87" s="1"/>
  <c r="G117" i="87"/>
  <c r="H117" i="87" s="1"/>
  <c r="M117" i="87" s="1"/>
  <c r="G118" i="87"/>
  <c r="H118" i="87" s="1"/>
  <c r="M118" i="87" s="1"/>
  <c r="G119" i="87"/>
  <c r="H119" i="87" s="1"/>
  <c r="M119" i="87" s="1"/>
  <c r="G120" i="87"/>
  <c r="H120" i="87" s="1"/>
  <c r="M120" i="87" s="1"/>
  <c r="G121" i="87"/>
  <c r="H121" i="87" s="1"/>
  <c r="M121" i="87" s="1"/>
  <c r="G122" i="87"/>
  <c r="H122" i="87" s="1"/>
  <c r="M122" i="87" s="1"/>
  <c r="G123" i="87"/>
  <c r="H123" i="87" s="1"/>
  <c r="M123" i="87" s="1"/>
  <c r="G124" i="87"/>
  <c r="H124" i="87" s="1"/>
  <c r="M124" i="87" s="1"/>
  <c r="G125" i="87"/>
  <c r="H125" i="87" s="1"/>
  <c r="M125" i="87" s="1"/>
  <c r="G126" i="87"/>
  <c r="H126" i="87" s="1"/>
  <c r="M126" i="87" s="1"/>
  <c r="G127" i="87"/>
  <c r="H127" i="87" s="1"/>
  <c r="M127" i="87" s="1"/>
  <c r="G128" i="87"/>
  <c r="H128" i="87" s="1"/>
  <c r="M128" i="87" s="1"/>
  <c r="G129" i="87"/>
  <c r="H129" i="87" s="1"/>
  <c r="M129" i="87" s="1"/>
  <c r="G130" i="87"/>
  <c r="H130" i="87" s="1"/>
  <c r="M130" i="87" s="1"/>
  <c r="G131" i="87"/>
  <c r="H131" i="87" s="1"/>
  <c r="M131" i="87" s="1"/>
  <c r="G132" i="87"/>
  <c r="H132" i="87" s="1"/>
  <c r="M132" i="87" s="1"/>
  <c r="G133" i="87"/>
  <c r="H133" i="87" s="1"/>
  <c r="M133" i="87" s="1"/>
  <c r="G134" i="87"/>
  <c r="H134" i="87" s="1"/>
  <c r="M134" i="87" s="1"/>
  <c r="G135" i="87"/>
  <c r="H135" i="87" s="1"/>
  <c r="M135" i="87" s="1"/>
  <c r="G136" i="87"/>
  <c r="H136" i="87" s="1"/>
  <c r="M136" i="87" s="1"/>
  <c r="G137" i="87"/>
  <c r="H137" i="87" s="1"/>
  <c r="M137" i="87" s="1"/>
  <c r="G138" i="87"/>
  <c r="H138" i="87" s="1"/>
  <c r="M138" i="87" s="1"/>
  <c r="G139" i="87"/>
  <c r="H139" i="87" s="1"/>
  <c r="M139" i="87" s="1"/>
  <c r="G140" i="87"/>
  <c r="H140" i="87" s="1"/>
  <c r="M140" i="87" s="1"/>
  <c r="G141" i="87"/>
  <c r="H141" i="87" s="1"/>
  <c r="M141" i="87" s="1"/>
  <c r="G142" i="87"/>
  <c r="H142" i="87" s="1"/>
  <c r="M142" i="87" s="1"/>
  <c r="G143" i="87"/>
  <c r="H143" i="87" s="1"/>
  <c r="M143" i="87" s="1"/>
  <c r="G144" i="87"/>
  <c r="H144" i="87" s="1"/>
  <c r="M144" i="87" s="1"/>
  <c r="G145" i="87"/>
  <c r="H145" i="87" s="1"/>
  <c r="M145" i="87" s="1"/>
  <c r="G146" i="87"/>
  <c r="H146" i="87" s="1"/>
  <c r="M146" i="87" s="1"/>
  <c r="G147" i="87"/>
  <c r="H147" i="87" s="1"/>
  <c r="M147" i="87" s="1"/>
  <c r="G148" i="87"/>
  <c r="H148" i="87" s="1"/>
  <c r="M148" i="87" s="1"/>
  <c r="G149" i="87"/>
  <c r="H149" i="87" s="1"/>
  <c r="M149" i="87" s="1"/>
  <c r="G150" i="87"/>
  <c r="H150" i="87" s="1"/>
  <c r="M150" i="87" s="1"/>
  <c r="G151" i="87"/>
  <c r="H151" i="87" s="1"/>
  <c r="M151" i="87" s="1"/>
  <c r="G152" i="87"/>
  <c r="H152" i="87" s="1"/>
  <c r="M152" i="87" s="1"/>
  <c r="G153" i="87"/>
  <c r="H153" i="87" s="1"/>
  <c r="M153" i="87" s="1"/>
  <c r="G154" i="87"/>
  <c r="H154" i="87" s="1"/>
  <c r="M154" i="87" s="1"/>
  <c r="G155" i="87"/>
  <c r="H155" i="87" s="1"/>
  <c r="M155" i="87" s="1"/>
  <c r="G156" i="87"/>
  <c r="H156" i="87" s="1"/>
  <c r="M156" i="87" s="1"/>
  <c r="G2" i="87"/>
  <c r="AH20" i="85"/>
  <c r="AH18" i="85"/>
  <c r="AH17" i="85"/>
  <c r="AH16" i="85"/>
  <c r="AH15" i="85"/>
  <c r="AH14" i="85"/>
  <c r="AH19" i="85"/>
  <c r="AE15" i="85"/>
  <c r="AE16" i="85"/>
  <c r="AE17" i="85"/>
  <c r="AE18" i="85"/>
  <c r="AE19" i="85"/>
  <c r="AE20" i="85"/>
  <c r="AE14" i="85"/>
  <c r="E11" i="97"/>
  <c r="E10" i="97"/>
  <c r="Q9" i="97"/>
  <c r="Q10" i="97"/>
  <c r="Q11" i="97"/>
  <c r="G4" i="97"/>
  <c r="J4" i="97" s="1"/>
  <c r="G5" i="97"/>
  <c r="J5" i="97" s="1"/>
  <c r="G6" i="97"/>
  <c r="J6" i="97" s="1"/>
  <c r="G7" i="97"/>
  <c r="J7" i="97" s="1"/>
  <c r="G8" i="97"/>
  <c r="J8" i="97" s="1"/>
  <c r="G9" i="97"/>
  <c r="J9" i="97" s="1"/>
  <c r="G10" i="97"/>
  <c r="J10" i="97" s="1"/>
  <c r="G11" i="97"/>
  <c r="J11" i="97" s="1"/>
  <c r="G12" i="97"/>
  <c r="G13" i="97"/>
  <c r="I5" i="97"/>
  <c r="I6" i="97"/>
  <c r="I7" i="97"/>
  <c r="I8" i="97"/>
  <c r="I9" i="97"/>
  <c r="I10" i="97"/>
  <c r="L10" i="97" s="1"/>
  <c r="I11" i="97"/>
  <c r="I12" i="97"/>
  <c r="I13" i="97"/>
  <c r="E9" i="97"/>
  <c r="L9" i="97" s="1"/>
  <c r="N9" i="97" s="1"/>
  <c r="E8" i="97"/>
  <c r="L8" i="97" s="1"/>
  <c r="E7" i="97"/>
  <c r="L7" i="97" s="1"/>
  <c r="I4" i="97"/>
  <c r="G14" i="97"/>
  <c r="E4" i="97"/>
  <c r="E5" i="97"/>
  <c r="L5" i="97" s="1"/>
  <c r="E6" i="97"/>
  <c r="L6" i="97" s="1"/>
  <c r="G21" i="97"/>
  <c r="G22" i="97"/>
  <c r="G23" i="97"/>
  <c r="G24" i="97"/>
  <c r="E21" i="97"/>
  <c r="L21" i="97" s="1"/>
  <c r="N21" i="97" s="1"/>
  <c r="E22" i="97"/>
  <c r="L22" i="97" s="1"/>
  <c r="N22" i="97" s="1"/>
  <c r="E23" i="97"/>
  <c r="E24" i="97"/>
  <c r="L24" i="97" s="1"/>
  <c r="N24" i="97" s="1"/>
  <c r="E25" i="97"/>
  <c r="L25" i="97" s="1"/>
  <c r="N25" i="97" s="1"/>
  <c r="Q26" i="97"/>
  <c r="L26" i="97"/>
  <c r="N26" i="97" s="1"/>
  <c r="Q25" i="97"/>
  <c r="Q24" i="97"/>
  <c r="Q23" i="97"/>
  <c r="Q22" i="97"/>
  <c r="Q21" i="97"/>
  <c r="Q20" i="97"/>
  <c r="G20" i="97"/>
  <c r="E20" i="97"/>
  <c r="G3" i="97"/>
  <c r="J3" i="97" s="1"/>
  <c r="E3" i="97"/>
  <c r="AG5" i="85"/>
  <c r="AF5" i="85"/>
  <c r="L2" i="87"/>
  <c r="T13" i="87"/>
  <c r="S13" i="87"/>
  <c r="G157" i="87" l="1"/>
  <c r="H157" i="87"/>
  <c r="R10" i="97"/>
  <c r="L11" i="97"/>
  <c r="N11" i="97" s="1"/>
  <c r="R9" i="97"/>
  <c r="L12" i="97"/>
  <c r="N10" i="97"/>
  <c r="L23" i="97"/>
  <c r="N23" i="97" s="1"/>
  <c r="R11" i="97"/>
  <c r="L13" i="97"/>
  <c r="N13" i="97" s="1"/>
  <c r="N8" i="97"/>
  <c r="L4" i="97"/>
  <c r="N5" i="97"/>
  <c r="N7" i="97"/>
  <c r="N6" i="97"/>
  <c r="N4" i="97"/>
  <c r="R22" i="97"/>
  <c r="R25" i="97"/>
  <c r="L20" i="97"/>
  <c r="N20" i="97" s="1"/>
  <c r="R21" i="97"/>
  <c r="R26" i="97"/>
  <c r="R24" i="97"/>
  <c r="L3" i="97"/>
  <c r="N3" i="97" s="1"/>
  <c r="P2" i="87"/>
  <c r="R23" i="97" l="1"/>
  <c r="N14" i="97"/>
  <c r="R20" i="97"/>
  <c r="AC6" i="85"/>
  <c r="AC7" i="85"/>
  <c r="AC8" i="85"/>
  <c r="AC9" i="85"/>
  <c r="AC10" i="85"/>
  <c r="AC11" i="85"/>
  <c r="AC5" i="85"/>
  <c r="Q13" i="92"/>
  <c r="P7" i="92"/>
  <c r="P8" i="92"/>
  <c r="P9" i="92"/>
  <c r="P10" i="92"/>
  <c r="P11" i="92"/>
  <c r="P12" i="92"/>
  <c r="P6" i="92"/>
  <c r="Q5" i="97" l="1"/>
  <c r="R5" i="97" s="1"/>
  <c r="Q6" i="97"/>
  <c r="R6" i="97" s="1"/>
  <c r="Q7" i="97"/>
  <c r="R7" i="97" s="1"/>
  <c r="Q8" i="97"/>
  <c r="R8" i="97" s="1"/>
  <c r="Q13" i="97"/>
  <c r="R13" i="97" s="1"/>
  <c r="Q4" i="97"/>
  <c r="R4" i="97" s="1"/>
  <c r="Q3" i="97"/>
  <c r="M2" i="87"/>
  <c r="R3" i="97" l="1"/>
  <c r="R14" i="97" s="1"/>
  <c r="M157" i="87" l="1"/>
  <c r="I3" i="87" l="1"/>
  <c r="I8" i="87" l="1"/>
  <c r="J8" i="87" s="1"/>
  <c r="J3" i="87"/>
  <c r="I4" i="87"/>
  <c r="J4" i="87" s="1"/>
  <c r="P4" i="87" l="1"/>
  <c r="L3" i="87"/>
  <c r="L8" i="87"/>
  <c r="I5" i="87"/>
  <c r="J5" i="87" s="1"/>
  <c r="I9" i="87"/>
  <c r="J9" i="87" s="1"/>
  <c r="L9" i="87" l="1"/>
  <c r="L5" i="87"/>
  <c r="L4" i="87"/>
  <c r="I6" i="87"/>
  <c r="J6" i="87" s="1"/>
  <c r="I10" i="87"/>
  <c r="L6" i="87" l="1"/>
  <c r="I15" i="87"/>
  <c r="J10" i="87"/>
  <c r="I11" i="87"/>
  <c r="J11" i="87" s="1"/>
  <c r="I7" i="87"/>
  <c r="J7" i="87" s="1"/>
  <c r="L10" i="87" l="1"/>
  <c r="L7" i="87"/>
  <c r="L11" i="87"/>
  <c r="I16" i="87"/>
  <c r="J15" i="87"/>
  <c r="I12" i="87"/>
  <c r="J12" i="87" s="1"/>
  <c r="L15" i="87" l="1"/>
  <c r="L12" i="87"/>
  <c r="I17" i="87"/>
  <c r="J16" i="87"/>
  <c r="I13" i="87"/>
  <c r="J13" i="87" s="1"/>
  <c r="L13" i="87" l="1"/>
  <c r="L16" i="87"/>
  <c r="I18" i="87"/>
  <c r="J17" i="87"/>
  <c r="I22" i="87"/>
  <c r="I14" i="87"/>
  <c r="J14" i="87" s="1"/>
  <c r="L14" i="87" l="1"/>
  <c r="L17" i="87"/>
  <c r="I23" i="87"/>
  <c r="J22" i="87"/>
  <c r="I19" i="87"/>
  <c r="J18" i="87"/>
  <c r="L18" i="87" l="1"/>
  <c r="L22" i="87"/>
  <c r="I20" i="87"/>
  <c r="J19" i="87"/>
  <c r="I24" i="87"/>
  <c r="J23" i="87"/>
  <c r="L23" i="87" l="1"/>
  <c r="I21" i="87"/>
  <c r="J21" i="87" s="1"/>
  <c r="J20" i="87"/>
  <c r="I25" i="87"/>
  <c r="J24" i="87"/>
  <c r="I29" i="87"/>
  <c r="L20" i="87" l="1"/>
  <c r="L21" i="87"/>
  <c r="L24" i="87"/>
  <c r="I26" i="87"/>
  <c r="J25" i="87"/>
  <c r="I30" i="87"/>
  <c r="J29" i="87"/>
  <c r="L19" i="87"/>
  <c r="L25" i="87" l="1"/>
  <c r="L29" i="87"/>
  <c r="I27" i="87"/>
  <c r="J26" i="87"/>
  <c r="I31" i="87"/>
  <c r="J30" i="87"/>
  <c r="L30" i="87" l="1"/>
  <c r="I32" i="87"/>
  <c r="J31" i="87"/>
  <c r="I36" i="87"/>
  <c r="L26" i="87"/>
  <c r="I28" i="87"/>
  <c r="J28" i="87" s="1"/>
  <c r="J27" i="87"/>
  <c r="L31" i="87" l="1"/>
  <c r="L28" i="87"/>
  <c r="I37" i="87"/>
  <c r="J36" i="87"/>
  <c r="I33" i="87"/>
  <c r="J32" i="87"/>
  <c r="L32" i="87" l="1"/>
  <c r="L36" i="87"/>
  <c r="I34" i="87"/>
  <c r="J33" i="87"/>
  <c r="I38" i="87"/>
  <c r="J37" i="87"/>
  <c r="I42" i="87"/>
  <c r="L27" i="87"/>
  <c r="L37" i="87" l="1"/>
  <c r="L33" i="87"/>
  <c r="I39" i="87"/>
  <c r="J38" i="87"/>
  <c r="I43" i="87"/>
  <c r="J42" i="87"/>
  <c r="I35" i="87"/>
  <c r="J35" i="87" s="1"/>
  <c r="J34" i="87"/>
  <c r="L42" i="87" l="1"/>
  <c r="L38" i="87"/>
  <c r="L35" i="87"/>
  <c r="I44" i="87"/>
  <c r="J43" i="87"/>
  <c r="L34" i="87"/>
  <c r="I40" i="87"/>
  <c r="J39" i="87"/>
  <c r="L43" i="87" l="1"/>
  <c r="L39" i="87"/>
  <c r="I41" i="87"/>
  <c r="J41" i="87" s="1"/>
  <c r="J40" i="87"/>
  <c r="I45" i="87"/>
  <c r="J44" i="87"/>
  <c r="I49" i="87"/>
  <c r="L44" i="87" l="1"/>
  <c r="L40" i="87"/>
  <c r="L41" i="87"/>
  <c r="I46" i="87"/>
  <c r="J45" i="87"/>
  <c r="I50" i="87"/>
  <c r="J49" i="87"/>
  <c r="L45" i="87" l="1"/>
  <c r="L49" i="87"/>
  <c r="I51" i="87"/>
  <c r="J50" i="87"/>
  <c r="I47" i="87"/>
  <c r="J46" i="87"/>
  <c r="L46" i="87" l="1"/>
  <c r="L50" i="87"/>
  <c r="I48" i="87"/>
  <c r="J48" i="87" s="1"/>
  <c r="J47" i="87"/>
  <c r="I52" i="87"/>
  <c r="J51" i="87"/>
  <c r="I56" i="87"/>
  <c r="L51" i="87" l="1"/>
  <c r="L47" i="87"/>
  <c r="L48" i="87"/>
  <c r="I53" i="87"/>
  <c r="J52" i="87"/>
  <c r="I57" i="87"/>
  <c r="J56" i="87"/>
  <c r="L52" i="87" l="1"/>
  <c r="L56" i="87"/>
  <c r="I58" i="87"/>
  <c r="J57" i="87"/>
  <c r="I54" i="87"/>
  <c r="J53" i="87"/>
  <c r="L53" i="87" l="1"/>
  <c r="L57" i="87"/>
  <c r="I55" i="87"/>
  <c r="J55" i="87" s="1"/>
  <c r="J54" i="87"/>
  <c r="I59" i="87"/>
  <c r="J58" i="87"/>
  <c r="I63" i="87"/>
  <c r="L54" i="87" l="1"/>
  <c r="L58" i="87"/>
  <c r="L55" i="87"/>
  <c r="I60" i="87"/>
  <c r="J59" i="87"/>
  <c r="I64" i="87"/>
  <c r="J63" i="87"/>
  <c r="L59" i="87" l="1"/>
  <c r="L63" i="87"/>
  <c r="I65" i="87"/>
  <c r="J64" i="87"/>
  <c r="I61" i="87"/>
  <c r="J60" i="87"/>
  <c r="L60" i="87" l="1"/>
  <c r="L64" i="87"/>
  <c r="I62" i="87"/>
  <c r="J62" i="87" s="1"/>
  <c r="J61" i="87"/>
  <c r="I66" i="87"/>
  <c r="J65" i="87"/>
  <c r="I70" i="87"/>
  <c r="L65" i="87" l="1"/>
  <c r="L61" i="87"/>
  <c r="L62" i="87"/>
  <c r="I67" i="87"/>
  <c r="J66" i="87"/>
  <c r="I71" i="87"/>
  <c r="J70" i="87"/>
  <c r="L66" i="87" l="1"/>
  <c r="L70" i="87"/>
  <c r="I72" i="87"/>
  <c r="J71" i="87"/>
  <c r="I76" i="87"/>
  <c r="I68" i="87"/>
  <c r="J67" i="87"/>
  <c r="L71" i="87" l="1"/>
  <c r="L67" i="87"/>
  <c r="I69" i="87"/>
  <c r="J69" i="87" s="1"/>
  <c r="J68" i="87"/>
  <c r="I77" i="87"/>
  <c r="J76" i="87"/>
  <c r="I73" i="87"/>
  <c r="J72" i="87"/>
  <c r="L72" i="87" l="1"/>
  <c r="L68" i="87"/>
  <c r="L76" i="87"/>
  <c r="L69" i="87"/>
  <c r="I74" i="87"/>
  <c r="J73" i="87"/>
  <c r="I78" i="87"/>
  <c r="J77" i="87"/>
  <c r="L77" i="87" l="1"/>
  <c r="L73" i="87"/>
  <c r="I79" i="87"/>
  <c r="J78" i="87"/>
  <c r="I83" i="87"/>
  <c r="I75" i="87"/>
  <c r="J75" i="87" s="1"/>
  <c r="J74" i="87"/>
  <c r="L75" i="87" l="1"/>
  <c r="L78" i="87"/>
  <c r="L74" i="87"/>
  <c r="I84" i="87"/>
  <c r="J83" i="87"/>
  <c r="I80" i="87"/>
  <c r="J79" i="87"/>
  <c r="L83" i="87" l="1"/>
  <c r="L79" i="87"/>
  <c r="I81" i="87"/>
  <c r="J80" i="87"/>
  <c r="I85" i="87"/>
  <c r="J84" i="87"/>
  <c r="L84" i="87" l="1"/>
  <c r="L80" i="87"/>
  <c r="I86" i="87"/>
  <c r="J85" i="87"/>
  <c r="I90" i="87"/>
  <c r="I82" i="87"/>
  <c r="J82" i="87" s="1"/>
  <c r="J81" i="87"/>
  <c r="L82" i="87" l="1"/>
  <c r="L85" i="87"/>
  <c r="L81" i="87"/>
  <c r="I91" i="87"/>
  <c r="J90" i="87"/>
  <c r="I87" i="87"/>
  <c r="J86" i="87"/>
  <c r="L90" i="87" l="1"/>
  <c r="L86" i="87"/>
  <c r="I88" i="87"/>
  <c r="J87" i="87"/>
  <c r="I92" i="87"/>
  <c r="J91" i="87"/>
  <c r="L87" i="87" l="1"/>
  <c r="L91" i="87"/>
  <c r="I93" i="87"/>
  <c r="I97" i="87"/>
  <c r="J92" i="87"/>
  <c r="I89" i="87"/>
  <c r="J89" i="87" s="1"/>
  <c r="J88" i="87"/>
  <c r="L89" i="87" l="1"/>
  <c r="L92" i="87"/>
  <c r="L88" i="87"/>
  <c r="I98" i="87"/>
  <c r="J97" i="87"/>
  <c r="I94" i="87"/>
  <c r="J93" i="87"/>
  <c r="L97" i="87" l="1"/>
  <c r="L93" i="87"/>
  <c r="I95" i="87"/>
  <c r="J94" i="87"/>
  <c r="I99" i="87"/>
  <c r="J98" i="87"/>
  <c r="L98" i="87" l="1"/>
  <c r="L94" i="87"/>
  <c r="I100" i="87"/>
  <c r="J99" i="87"/>
  <c r="I104" i="87"/>
  <c r="I96" i="87"/>
  <c r="J96" i="87" s="1"/>
  <c r="J95" i="87"/>
  <c r="L96" i="87" l="1"/>
  <c r="L99" i="87"/>
  <c r="L95" i="87"/>
  <c r="I105" i="87"/>
  <c r="J104" i="87"/>
  <c r="I101" i="87"/>
  <c r="J100" i="87"/>
  <c r="L104" i="87" l="1"/>
  <c r="L100" i="87"/>
  <c r="I102" i="87"/>
  <c r="J101" i="87"/>
  <c r="I106" i="87"/>
  <c r="J105" i="87"/>
  <c r="I110" i="87"/>
  <c r="L105" i="87" l="1"/>
  <c r="L101" i="87"/>
  <c r="I107" i="87"/>
  <c r="J106" i="87"/>
  <c r="I111" i="87"/>
  <c r="J110" i="87"/>
  <c r="I103" i="87"/>
  <c r="J103" i="87" s="1"/>
  <c r="J102" i="87"/>
  <c r="L110" i="87" l="1"/>
  <c r="L102" i="87"/>
  <c r="L106" i="87"/>
  <c r="L103" i="87"/>
  <c r="I112" i="87"/>
  <c r="J111" i="87"/>
  <c r="I108" i="87"/>
  <c r="J107" i="87"/>
  <c r="L111" i="87" l="1"/>
  <c r="L107" i="87"/>
  <c r="I109" i="87"/>
  <c r="J109" i="87" s="1"/>
  <c r="J108" i="87"/>
  <c r="I113" i="87"/>
  <c r="J112" i="87"/>
  <c r="I117" i="87"/>
  <c r="L112" i="87" l="1"/>
  <c r="L108" i="87"/>
  <c r="L109" i="87"/>
  <c r="I114" i="87"/>
  <c r="J113" i="87"/>
  <c r="I118" i="87"/>
  <c r="J117" i="87"/>
  <c r="L113" i="87" l="1"/>
  <c r="L117" i="87"/>
  <c r="I119" i="87"/>
  <c r="J118" i="87"/>
  <c r="I115" i="87"/>
  <c r="J114" i="87"/>
  <c r="L114" i="87" l="1"/>
  <c r="L118" i="87"/>
  <c r="I116" i="87"/>
  <c r="J116" i="87" s="1"/>
  <c r="J115" i="87"/>
  <c r="I120" i="87"/>
  <c r="J119" i="87"/>
  <c r="I124" i="87"/>
  <c r="L119" i="87" l="1"/>
  <c r="L115" i="87"/>
  <c r="L116" i="87"/>
  <c r="I121" i="87"/>
  <c r="J120" i="87"/>
  <c r="I125" i="87"/>
  <c r="J124" i="87"/>
  <c r="L120" i="87" l="1"/>
  <c r="L124" i="87"/>
  <c r="I126" i="87"/>
  <c r="J125" i="87"/>
  <c r="I122" i="87"/>
  <c r="J121" i="87"/>
  <c r="L121" i="87" l="1"/>
  <c r="L125" i="87"/>
  <c r="I123" i="87"/>
  <c r="J123" i="87" s="1"/>
  <c r="J122" i="87"/>
  <c r="I127" i="87"/>
  <c r="J126" i="87"/>
  <c r="I131" i="87"/>
  <c r="L126" i="87" l="1"/>
  <c r="L122" i="87"/>
  <c r="L123" i="87"/>
  <c r="I128" i="87"/>
  <c r="J127" i="87"/>
  <c r="I132" i="87"/>
  <c r="J131" i="87"/>
  <c r="L127" i="87" l="1"/>
  <c r="L131" i="87"/>
  <c r="I133" i="87"/>
  <c r="J132" i="87"/>
  <c r="I129" i="87"/>
  <c r="J128" i="87"/>
  <c r="L128" i="87" l="1"/>
  <c r="L132" i="87"/>
  <c r="I130" i="87"/>
  <c r="J130" i="87" s="1"/>
  <c r="J129" i="87"/>
  <c r="I134" i="87"/>
  <c r="J133" i="87"/>
  <c r="I138" i="87"/>
  <c r="L133" i="87" l="1"/>
  <c r="L129" i="87"/>
  <c r="L130" i="87"/>
  <c r="I135" i="87"/>
  <c r="J134" i="87"/>
  <c r="I139" i="87"/>
  <c r="J138" i="87"/>
  <c r="L134" i="87" l="1"/>
  <c r="L138" i="87"/>
  <c r="I140" i="87"/>
  <c r="J139" i="87"/>
  <c r="I144" i="87"/>
  <c r="I136" i="87"/>
  <c r="J135" i="87"/>
  <c r="L139" i="87" l="1"/>
  <c r="L135" i="87"/>
  <c r="I137" i="87"/>
  <c r="J137" i="87" s="1"/>
  <c r="J136" i="87"/>
  <c r="I145" i="87"/>
  <c r="J144" i="87"/>
  <c r="I141" i="87"/>
  <c r="J140" i="87"/>
  <c r="L140" i="87" l="1"/>
  <c r="L136" i="87"/>
  <c r="L144" i="87"/>
  <c r="L137" i="87"/>
  <c r="I142" i="87"/>
  <c r="J141" i="87"/>
  <c r="I146" i="87"/>
  <c r="J145" i="87"/>
  <c r="L141" i="87" l="1"/>
  <c r="L145" i="87"/>
  <c r="I147" i="87"/>
  <c r="I151" i="87"/>
  <c r="J146" i="87"/>
  <c r="I143" i="87"/>
  <c r="J143" i="87" s="1"/>
  <c r="J142" i="87"/>
  <c r="L146" i="87" l="1"/>
  <c r="L143" i="87"/>
  <c r="L142" i="87"/>
  <c r="I152" i="87"/>
  <c r="J151" i="87"/>
  <c r="I148" i="87"/>
  <c r="J147" i="87"/>
  <c r="L147" i="87" l="1"/>
  <c r="L151" i="87"/>
  <c r="I149" i="87"/>
  <c r="J148" i="87"/>
  <c r="I153" i="87"/>
  <c r="J152" i="87"/>
  <c r="L148" i="87" l="1"/>
  <c r="L152" i="87"/>
  <c r="I154" i="87"/>
  <c r="J153" i="87"/>
  <c r="I150" i="87"/>
  <c r="J150" i="87" s="1"/>
  <c r="J149" i="87"/>
  <c r="L149" i="87" l="1"/>
  <c r="L150" i="87"/>
  <c r="L153" i="87"/>
  <c r="I155" i="87"/>
  <c r="J154" i="87"/>
  <c r="L154" i="87" l="1"/>
  <c r="I156" i="87"/>
  <c r="J156" i="87" s="1"/>
  <c r="J155" i="87"/>
  <c r="L155" i="87" l="1"/>
  <c r="J157" i="87"/>
  <c r="L156" i="87" l="1"/>
  <c r="K157" i="87"/>
  <c r="G2" i="107" s="1"/>
</calcChain>
</file>

<file path=xl/sharedStrings.xml><?xml version="1.0" encoding="utf-8"?>
<sst xmlns="http://schemas.openxmlformats.org/spreadsheetml/2006/main" count="227" uniqueCount="46">
  <si>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</si>
  <si>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</si>
  <si>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</si>
  <si>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</si>
  <si>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</si>
  <si>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</si>
  <si>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</si>
  <si>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</si>
  <si>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</si>
  <si>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</si>
  <si>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</si>
  <si>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</si>
  <si>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Sr.No</t>
  </si>
  <si>
    <t>Total Area</t>
  </si>
  <si>
    <t>CA sq.M</t>
  </si>
  <si>
    <t>Rate</t>
  </si>
  <si>
    <t>Total Value</t>
  </si>
  <si>
    <t>Final Rate</t>
  </si>
  <si>
    <t>2 BHK</t>
  </si>
  <si>
    <t>3 BHK</t>
  </si>
  <si>
    <t>Avg</t>
  </si>
  <si>
    <t>Comp.</t>
  </si>
  <si>
    <t>8 to 30</t>
  </si>
  <si>
    <t>Floors</t>
  </si>
  <si>
    <t xml:space="preserve">As per Approved Plan / RERA Carpet Area in 
Sq. Ft.                      
</t>
  </si>
  <si>
    <t>9 to 13, 14 to 17, 19 to 22, 24 to 27, 29-30</t>
  </si>
  <si>
    <t>Chhajja</t>
  </si>
  <si>
    <t>Tot</t>
  </si>
  <si>
    <t>Chajja Sq. M.</t>
  </si>
  <si>
    <t>CA sqFt.</t>
  </si>
  <si>
    <t>Chajja Sq. Ft</t>
  </si>
  <si>
    <t>Bal Sq. M.</t>
  </si>
  <si>
    <t>Bal Sq. Ft</t>
  </si>
  <si>
    <t>SS Sq.M.</t>
  </si>
  <si>
    <t>SS Fqft.</t>
  </si>
  <si>
    <t>other area</t>
  </si>
  <si>
    <t xml:space="preserve">Total Area in 
Sq. Ft.                      
</t>
  </si>
  <si>
    <t xml:space="preserve">As per Builder Other Area (Service + Chajj Area in 
Sq. Ft.                      
</t>
  </si>
  <si>
    <t>TOT CA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</si>
  <si>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</si>
  <si>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</si>
  <si>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</si>
  <si>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</si>
  <si>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</si>
  <si>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2 BHK - 109                      3 BHK - 46                                                                                                                                                            </t>
  </si>
  <si>
    <t>Tot CA SqM.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</si>
</sst>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color rgb="FF333333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3" fontId="18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3" fontId="1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3" fontId="16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1" fillId="2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2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/>
    <xf numFmtId="43" fontId="15" fillId="0" borderId="0" xfId="1" applyFont="1"/>
    <xf numFmtId="1" fontId="23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3" fontId="2" fillId="0" borderId="0" xfId="1" applyFont="1"/>
    <xf numFmtId="43" fontId="0" fillId="0" borderId="0" xfId="0" applyNumberFormat="1"/>
    <xf numFmtId="1" fontId="16" fillId="0" borderId="0" xfId="0" applyNumberFormat="1" applyFont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3" fontId="0" fillId="3" borderId="0" xfId="1" applyFont="1" applyFill="1" applyAlignment="1">
      <alignment horizontal="center"/>
    </xf>
    <xf numFmtId="43" fontId="0" fillId="3" borderId="0" xfId="0" applyNumberFormat="1" applyFill="1" applyAlignment="1">
      <alignment horizontal="center"/>
    </xf>
    <xf numFmtId="0" fontId="21" fillId="2" borderId="6" xfId="0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left"/>
    </xf>
    <xf numFmtId="164" fontId="5" fillId="0" borderId="6" xfId="1" applyNumberFormat="1" applyFont="1" applyFill="1" applyBorder="1" applyAlignment="1">
      <alignment horizontal="center"/>
    </xf>
    <xf numFmtId="164" fontId="5" fillId="0" borderId="6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4</xdr:row>
      <xdr:rowOff>104775</xdr:rowOff>
    </xdr:from>
    <xdr:to>
      <xdr:col>12</xdr:col>
      <xdr:colOff>67635</xdr:colOff>
      <xdr:row>17</xdr:row>
      <xdr:rowOff>28927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6736A2-F534-5878-ACC0-5CA97677D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904875"/>
          <a:ext cx="6878010" cy="252447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281609</xdr:colOff>
      <xdr:row>0</xdr:row>
      <xdr:rowOff>149087</xdr:rowOff>
    </xdr:from>
    <xdr:to>
      <xdr:col>23</xdr:col>
      <xdr:colOff>26180</xdr:colOff>
      <xdr:row>15</xdr:row>
      <xdr:rowOff>63749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7F3356-B3D8-3967-30E7-F6BED8E1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09" y="149087"/>
          <a:ext cx="12508071" cy="277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133350</xdr:rowOff>
    </xdr:from>
    <xdr:to>
      <xdr:col>14</xdr:col>
      <xdr:colOff>400050</xdr:colOff>
      <xdr:row>31</xdr:row>
      <xdr:rowOff>72571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BB58E03D-BADF-2622-1D6B-8A2415C9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"/>
          <a:ext cx="8905875" cy="5082721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7"/>
  <sheetViews>
    <sheetView tabSelected="1" topLeftCell="A138" zoomScale="160" zoomScaleNormal="160" workbookViewId="0">
      <selection activeCell="J153" sqref="J153"/>
    </sheetView>
  </sheetViews>
  <sheetFormatPr defaultRowHeight="15" x14ac:dyDescent="0.25"/>
  <cols>
    <col min="1" max="1" width="4.85546875" style="22" customWidth="1"/>
    <col min="2" max="2" width="5.85546875" style="66" customWidth="1"/>
    <col min="3" max="3" width="5.140625" style="66" customWidth="1"/>
    <col min="4" max="4" width="7.7109375" style="22" customWidth="1"/>
    <col min="5" max="5" width="7.7109375" style="48" customWidth="1"/>
    <col min="6" max="7" width="6.5703125" style="81" customWidth="1"/>
    <col min="8" max="8" width="7.42578125" style="82" customWidth="1"/>
    <col min="9" max="9" width="7.140625" style="83" customWidth="1"/>
    <col min="10" max="10" width="12.28515625" style="83" customWidth="1"/>
    <col min="11" max="11" width="12.5703125" style="83" customWidth="1"/>
    <col min="12" max="12" width="9.42578125" style="68" customWidth="1"/>
    <col min="13" max="13" width="13.42578125" style="67" customWidth="1"/>
    <col min="15" max="15" width="11.7109375" customWidth="1"/>
    <col min="16" max="16" width="11.28515625" customWidth="1"/>
    <col min="17" max="17" width="9.5703125" customWidth="1"/>
    <col min="18" max="18" width="15.7109375" style="1" customWidth="1"/>
    <col min="19" max="20" width="10.7109375" bestFit="1" customWidth="1"/>
    <col min="21" max="22" width="14.85546875" customWidth="1"/>
    <col min="28" max="28" width="16.140625" customWidth="1"/>
  </cols>
  <sheetData>
    <row r="1" spans="1:20" ht="62.25" customHeight="1" x14ac:dyDescent="0.25">
      <c r="A1" s="111" t="s">
        <v>1</v>
      </c>
      <c r="B1" s="111" t="s">
        <v>0</v>
      </c>
      <c r="C1" s="111" t="s">
        <v>2</v>
      </c>
      <c r="D1" s="111" t="s">
        <v>21</v>
      </c>
      <c r="E1" s="111" t="s">
        <v>24</v>
      </c>
      <c r="F1" s="84" t="s">
        <v>37</v>
      </c>
      <c r="G1" s="84" t="s">
        <v>36</v>
      </c>
      <c r="H1" s="84" t="s">
        <v>11</v>
      </c>
      <c r="I1" s="84" t="s">
        <v>39</v>
      </c>
      <c r="J1" s="84" t="s">
        <v>40</v>
      </c>
      <c r="K1" s="84" t="s">
        <v>41</v>
      </c>
      <c r="L1" s="112" t="s">
        <v>42</v>
      </c>
      <c r="M1" s="111" t="s">
        <v>43</v>
      </c>
      <c r="N1" s="4"/>
    </row>
    <row r="2" spans="1:20" x14ac:dyDescent="0.25">
      <c r="A2" s="104">
        <v>1</v>
      </c>
      <c r="B2" s="105">
        <v>801</v>
      </c>
      <c r="C2" s="106">
        <v>8</v>
      </c>
      <c r="D2" s="105" t="s">
        <v>19</v>
      </c>
      <c r="E2" s="105">
        <v>898</v>
      </c>
      <c r="F2" s="88">
        <v>117</v>
      </c>
      <c r="G2" s="88">
        <f>E2+F2</f>
        <v>1015</v>
      </c>
      <c r="H2" s="88">
        <f>G2*1.1</f>
        <v>1116.5</v>
      </c>
      <c r="I2" s="107">
        <v>19000</v>
      </c>
      <c r="J2" s="108">
        <f>G2*I2</f>
        <v>19285000</v>
      </c>
      <c r="K2" s="109">
        <f>ROUND(J2*1.18,0)</f>
        <v>22756300</v>
      </c>
      <c r="L2" s="110">
        <f>MROUND((K2*0.03/12),500)</f>
        <v>57000</v>
      </c>
      <c r="M2" s="109">
        <f t="shared" ref="M2" si="0">H2*2600</f>
        <v>2902900</v>
      </c>
      <c r="O2">
        <v>22566500</v>
      </c>
      <c r="P2">
        <f>O2/E2</f>
        <v>25129.732739420935</v>
      </c>
    </row>
    <row r="3" spans="1:20" ht="16.5" x14ac:dyDescent="0.3">
      <c r="A3" s="85">
        <v>2</v>
      </c>
      <c r="B3" s="87">
        <v>802</v>
      </c>
      <c r="C3" s="87">
        <v>8</v>
      </c>
      <c r="D3" s="86" t="s">
        <v>18</v>
      </c>
      <c r="E3" s="86">
        <v>635</v>
      </c>
      <c r="F3" s="88">
        <v>126</v>
      </c>
      <c r="G3" s="88">
        <f t="shared" ref="G3:G66" si="1">E3+F3</f>
        <v>761</v>
      </c>
      <c r="H3" s="88">
        <f t="shared" ref="H3:H66" si="2">G3*1.1</f>
        <v>837.1</v>
      </c>
      <c r="I3" s="89">
        <f>I2</f>
        <v>19000</v>
      </c>
      <c r="J3" s="90">
        <f t="shared" ref="J3:J66" si="3">G3*I3</f>
        <v>14459000</v>
      </c>
      <c r="K3" s="109">
        <f t="shared" ref="K3:K66" si="4">ROUND(J3*1.18,0)</f>
        <v>17061620</v>
      </c>
      <c r="L3" s="92">
        <f t="shared" ref="L3:L66" si="5">MROUND((K3*0.03/12),500)</f>
        <v>42500</v>
      </c>
      <c r="M3" s="91">
        <f t="shared" ref="M3:M66" si="6">H3*2600</f>
        <v>2176460</v>
      </c>
      <c r="N3" s="3"/>
      <c r="R3" s="2"/>
    </row>
    <row r="4" spans="1:20" ht="16.5" x14ac:dyDescent="0.3">
      <c r="A4" s="85">
        <v>3</v>
      </c>
      <c r="B4" s="86">
        <v>803</v>
      </c>
      <c r="C4" s="87">
        <v>8</v>
      </c>
      <c r="D4" s="86" t="s">
        <v>19</v>
      </c>
      <c r="E4" s="86">
        <v>894</v>
      </c>
      <c r="F4" s="88">
        <v>188</v>
      </c>
      <c r="G4" s="88">
        <f t="shared" si="1"/>
        <v>1082</v>
      </c>
      <c r="H4" s="88">
        <f t="shared" si="2"/>
        <v>1190.2</v>
      </c>
      <c r="I4" s="89">
        <f>I3</f>
        <v>19000</v>
      </c>
      <c r="J4" s="90">
        <f t="shared" si="3"/>
        <v>20558000</v>
      </c>
      <c r="K4" s="109">
        <f t="shared" si="4"/>
        <v>24258440</v>
      </c>
      <c r="L4" s="92">
        <f t="shared" si="5"/>
        <v>60500</v>
      </c>
      <c r="M4" s="91">
        <f t="shared" si="6"/>
        <v>3094520</v>
      </c>
      <c r="N4" s="3"/>
      <c r="P4" s="103">
        <f>K4/G4</f>
        <v>22420</v>
      </c>
      <c r="R4" s="2"/>
    </row>
    <row r="5" spans="1:20" ht="16.5" x14ac:dyDescent="0.3">
      <c r="A5" s="85">
        <v>4</v>
      </c>
      <c r="B5" s="87">
        <v>804</v>
      </c>
      <c r="C5" s="87">
        <v>8</v>
      </c>
      <c r="D5" s="86" t="s">
        <v>18</v>
      </c>
      <c r="E5" s="86">
        <v>653</v>
      </c>
      <c r="F5" s="88">
        <v>145</v>
      </c>
      <c r="G5" s="88">
        <f t="shared" si="1"/>
        <v>798</v>
      </c>
      <c r="H5" s="88">
        <f t="shared" si="2"/>
        <v>877.80000000000007</v>
      </c>
      <c r="I5" s="89">
        <f>I4</f>
        <v>19000</v>
      </c>
      <c r="J5" s="90">
        <f t="shared" si="3"/>
        <v>15162000</v>
      </c>
      <c r="K5" s="109">
        <f t="shared" si="4"/>
        <v>17891160</v>
      </c>
      <c r="L5" s="92">
        <f t="shared" si="5"/>
        <v>44500</v>
      </c>
      <c r="M5" s="91">
        <f t="shared" si="6"/>
        <v>2282280</v>
      </c>
      <c r="N5" s="3"/>
      <c r="R5" s="2"/>
    </row>
    <row r="6" spans="1:20" ht="16.5" x14ac:dyDescent="0.3">
      <c r="A6" s="85">
        <v>5</v>
      </c>
      <c r="B6" s="86">
        <v>805</v>
      </c>
      <c r="C6" s="87">
        <v>8</v>
      </c>
      <c r="D6" s="86" t="s">
        <v>18</v>
      </c>
      <c r="E6" s="86">
        <v>649</v>
      </c>
      <c r="F6" s="88">
        <v>102</v>
      </c>
      <c r="G6" s="88">
        <f t="shared" si="1"/>
        <v>751</v>
      </c>
      <c r="H6" s="88">
        <f t="shared" si="2"/>
        <v>826.1</v>
      </c>
      <c r="I6" s="89">
        <f>I5</f>
        <v>19000</v>
      </c>
      <c r="J6" s="90">
        <f t="shared" si="3"/>
        <v>14269000</v>
      </c>
      <c r="K6" s="109">
        <f t="shared" si="4"/>
        <v>16837420</v>
      </c>
      <c r="L6" s="92">
        <f t="shared" si="5"/>
        <v>42000</v>
      </c>
      <c r="M6" s="91">
        <f t="shared" si="6"/>
        <v>2147860</v>
      </c>
      <c r="N6" s="3"/>
      <c r="R6" s="2"/>
    </row>
    <row r="7" spans="1:20" ht="16.5" x14ac:dyDescent="0.3">
      <c r="A7" s="85">
        <v>6</v>
      </c>
      <c r="B7" s="86">
        <v>807</v>
      </c>
      <c r="C7" s="87">
        <v>8</v>
      </c>
      <c r="D7" s="86" t="s">
        <v>18</v>
      </c>
      <c r="E7" s="86">
        <v>554</v>
      </c>
      <c r="F7" s="88">
        <v>108</v>
      </c>
      <c r="G7" s="88">
        <f t="shared" si="1"/>
        <v>662</v>
      </c>
      <c r="H7" s="88">
        <f t="shared" si="2"/>
        <v>728.2</v>
      </c>
      <c r="I7" s="89">
        <f>I6</f>
        <v>19000</v>
      </c>
      <c r="J7" s="90">
        <f t="shared" si="3"/>
        <v>12578000</v>
      </c>
      <c r="K7" s="109">
        <f t="shared" si="4"/>
        <v>14842040</v>
      </c>
      <c r="L7" s="92">
        <f t="shared" si="5"/>
        <v>37000</v>
      </c>
      <c r="M7" s="91">
        <f t="shared" si="6"/>
        <v>1893320.0000000002</v>
      </c>
      <c r="N7" s="3"/>
      <c r="R7" s="2"/>
    </row>
    <row r="8" spans="1:20" ht="16.5" x14ac:dyDescent="0.3">
      <c r="A8" s="85">
        <v>7</v>
      </c>
      <c r="B8" s="87">
        <v>901</v>
      </c>
      <c r="C8" s="87">
        <v>9</v>
      </c>
      <c r="D8" s="86" t="s">
        <v>19</v>
      </c>
      <c r="E8" s="86">
        <v>898</v>
      </c>
      <c r="F8" s="88">
        <v>117</v>
      </c>
      <c r="G8" s="88">
        <f t="shared" si="1"/>
        <v>1015</v>
      </c>
      <c r="H8" s="88">
        <f t="shared" si="2"/>
        <v>1116.5</v>
      </c>
      <c r="I8" s="89">
        <f>I3+60</f>
        <v>19060</v>
      </c>
      <c r="J8" s="90">
        <f t="shared" si="3"/>
        <v>19345900</v>
      </c>
      <c r="K8" s="109">
        <f t="shared" si="4"/>
        <v>22828162</v>
      </c>
      <c r="L8" s="92">
        <f t="shared" si="5"/>
        <v>57000</v>
      </c>
      <c r="M8" s="91">
        <f t="shared" si="6"/>
        <v>2902900</v>
      </c>
      <c r="N8" s="3"/>
      <c r="R8" s="2"/>
    </row>
    <row r="9" spans="1:20" ht="16.5" x14ac:dyDescent="0.3">
      <c r="A9" s="85">
        <v>8</v>
      </c>
      <c r="B9" s="87">
        <v>902</v>
      </c>
      <c r="C9" s="87">
        <v>9</v>
      </c>
      <c r="D9" s="86" t="s">
        <v>18</v>
      </c>
      <c r="E9" s="86">
        <v>635</v>
      </c>
      <c r="F9" s="88">
        <v>126</v>
      </c>
      <c r="G9" s="88">
        <f t="shared" si="1"/>
        <v>761</v>
      </c>
      <c r="H9" s="88">
        <f t="shared" si="2"/>
        <v>837.1</v>
      </c>
      <c r="I9" s="89">
        <f t="shared" ref="I9:I72" si="7">I8</f>
        <v>19060</v>
      </c>
      <c r="J9" s="90">
        <f t="shared" si="3"/>
        <v>14504660</v>
      </c>
      <c r="K9" s="109">
        <f t="shared" si="4"/>
        <v>17115499</v>
      </c>
      <c r="L9" s="92">
        <f t="shared" si="5"/>
        <v>43000</v>
      </c>
      <c r="M9" s="91">
        <f t="shared" si="6"/>
        <v>2176460</v>
      </c>
      <c r="N9" s="3"/>
      <c r="R9" s="2"/>
    </row>
    <row r="10" spans="1:20" ht="16.5" x14ac:dyDescent="0.3">
      <c r="A10" s="85">
        <v>9</v>
      </c>
      <c r="B10" s="87">
        <v>903</v>
      </c>
      <c r="C10" s="87">
        <v>9</v>
      </c>
      <c r="D10" s="86" t="s">
        <v>19</v>
      </c>
      <c r="E10" s="86">
        <v>894</v>
      </c>
      <c r="F10" s="88">
        <v>188</v>
      </c>
      <c r="G10" s="88">
        <f t="shared" si="1"/>
        <v>1082</v>
      </c>
      <c r="H10" s="88">
        <f t="shared" si="2"/>
        <v>1190.2</v>
      </c>
      <c r="I10" s="89">
        <f t="shared" si="7"/>
        <v>19060</v>
      </c>
      <c r="J10" s="90">
        <f t="shared" si="3"/>
        <v>20622920</v>
      </c>
      <c r="K10" s="109">
        <f t="shared" si="4"/>
        <v>24335046</v>
      </c>
      <c r="L10" s="92">
        <f t="shared" si="5"/>
        <v>61000</v>
      </c>
      <c r="M10" s="91">
        <f t="shared" si="6"/>
        <v>3094520</v>
      </c>
      <c r="N10" s="3"/>
      <c r="R10" s="2"/>
    </row>
    <row r="11" spans="1:20" ht="16.5" x14ac:dyDescent="0.3">
      <c r="A11" s="85">
        <v>10</v>
      </c>
      <c r="B11" s="87">
        <v>904</v>
      </c>
      <c r="C11" s="87">
        <v>9</v>
      </c>
      <c r="D11" s="86" t="s">
        <v>18</v>
      </c>
      <c r="E11" s="86">
        <v>653</v>
      </c>
      <c r="F11" s="88">
        <v>145</v>
      </c>
      <c r="G11" s="88">
        <f t="shared" si="1"/>
        <v>798</v>
      </c>
      <c r="H11" s="88">
        <f t="shared" si="2"/>
        <v>877.80000000000007</v>
      </c>
      <c r="I11" s="89">
        <f t="shared" si="7"/>
        <v>19060</v>
      </c>
      <c r="J11" s="90">
        <f t="shared" si="3"/>
        <v>15209880</v>
      </c>
      <c r="K11" s="109">
        <f t="shared" si="4"/>
        <v>17947658</v>
      </c>
      <c r="L11" s="92">
        <f t="shared" si="5"/>
        <v>45000</v>
      </c>
      <c r="M11" s="91">
        <f t="shared" si="6"/>
        <v>2282280</v>
      </c>
      <c r="N11" s="3"/>
      <c r="R11" s="2"/>
    </row>
    <row r="12" spans="1:20" ht="16.5" x14ac:dyDescent="0.3">
      <c r="A12" s="85">
        <v>11</v>
      </c>
      <c r="B12" s="87">
        <v>905</v>
      </c>
      <c r="C12" s="87">
        <v>9</v>
      </c>
      <c r="D12" s="86" t="s">
        <v>18</v>
      </c>
      <c r="E12" s="86">
        <v>649</v>
      </c>
      <c r="F12" s="88">
        <v>102</v>
      </c>
      <c r="G12" s="88">
        <f t="shared" si="1"/>
        <v>751</v>
      </c>
      <c r="H12" s="88">
        <f t="shared" si="2"/>
        <v>826.1</v>
      </c>
      <c r="I12" s="89">
        <f t="shared" si="7"/>
        <v>19060</v>
      </c>
      <c r="J12" s="90">
        <f t="shared" si="3"/>
        <v>14314060</v>
      </c>
      <c r="K12" s="109">
        <f t="shared" si="4"/>
        <v>16890591</v>
      </c>
      <c r="L12" s="92">
        <f t="shared" si="5"/>
        <v>42000</v>
      </c>
      <c r="M12" s="91">
        <f t="shared" si="6"/>
        <v>2147860</v>
      </c>
      <c r="N12" s="3"/>
      <c r="R12" s="2"/>
    </row>
    <row r="13" spans="1:20" ht="16.5" x14ac:dyDescent="0.3">
      <c r="A13" s="85">
        <v>12</v>
      </c>
      <c r="B13" s="87">
        <v>906</v>
      </c>
      <c r="C13" s="87">
        <v>9</v>
      </c>
      <c r="D13" s="86" t="s">
        <v>18</v>
      </c>
      <c r="E13" s="86">
        <v>482</v>
      </c>
      <c r="F13" s="88">
        <v>93</v>
      </c>
      <c r="G13" s="88">
        <f t="shared" si="1"/>
        <v>575</v>
      </c>
      <c r="H13" s="88">
        <f t="shared" si="2"/>
        <v>632.5</v>
      </c>
      <c r="I13" s="89">
        <f t="shared" si="7"/>
        <v>19060</v>
      </c>
      <c r="J13" s="90">
        <f t="shared" si="3"/>
        <v>10959500</v>
      </c>
      <c r="K13" s="109">
        <f t="shared" si="4"/>
        <v>12932210</v>
      </c>
      <c r="L13" s="92">
        <f t="shared" si="5"/>
        <v>32500</v>
      </c>
      <c r="M13" s="91">
        <f t="shared" si="6"/>
        <v>1644500</v>
      </c>
      <c r="N13" s="3"/>
      <c r="P13">
        <v>990</v>
      </c>
      <c r="R13" s="72">
        <v>11979000</v>
      </c>
      <c r="S13" s="73">
        <f>R13/P13</f>
        <v>12100</v>
      </c>
      <c r="T13" s="73">
        <f>R13/E13</f>
        <v>24852.697095435684</v>
      </c>
    </row>
    <row r="14" spans="1:20" ht="16.5" x14ac:dyDescent="0.3">
      <c r="A14" s="85">
        <v>13</v>
      </c>
      <c r="B14" s="87">
        <v>907</v>
      </c>
      <c r="C14" s="87">
        <v>9</v>
      </c>
      <c r="D14" s="86" t="s">
        <v>18</v>
      </c>
      <c r="E14" s="86">
        <v>554</v>
      </c>
      <c r="F14" s="88">
        <v>108</v>
      </c>
      <c r="G14" s="88">
        <f t="shared" si="1"/>
        <v>662</v>
      </c>
      <c r="H14" s="88">
        <f t="shared" si="2"/>
        <v>728.2</v>
      </c>
      <c r="I14" s="89">
        <f t="shared" si="7"/>
        <v>19060</v>
      </c>
      <c r="J14" s="90">
        <f t="shared" si="3"/>
        <v>12617720</v>
      </c>
      <c r="K14" s="109">
        <f t="shared" si="4"/>
        <v>14888910</v>
      </c>
      <c r="L14" s="92">
        <f t="shared" si="5"/>
        <v>37000</v>
      </c>
      <c r="M14" s="91">
        <f t="shared" si="6"/>
        <v>1893320.0000000002</v>
      </c>
      <c r="N14" s="3"/>
      <c r="R14" s="2"/>
    </row>
    <row r="15" spans="1:20" ht="16.5" x14ac:dyDescent="0.3">
      <c r="A15" s="85">
        <v>14</v>
      </c>
      <c r="B15" s="87">
        <v>1001</v>
      </c>
      <c r="C15" s="87">
        <v>10</v>
      </c>
      <c r="D15" s="86" t="s">
        <v>19</v>
      </c>
      <c r="E15" s="86">
        <v>898</v>
      </c>
      <c r="F15" s="88">
        <v>117</v>
      </c>
      <c r="G15" s="88">
        <f t="shared" si="1"/>
        <v>1015</v>
      </c>
      <c r="H15" s="88">
        <f t="shared" si="2"/>
        <v>1116.5</v>
      </c>
      <c r="I15" s="89">
        <f>I10+60</f>
        <v>19120</v>
      </c>
      <c r="J15" s="90">
        <f t="shared" si="3"/>
        <v>19406800</v>
      </c>
      <c r="K15" s="109">
        <f t="shared" si="4"/>
        <v>22900024</v>
      </c>
      <c r="L15" s="92">
        <f t="shared" si="5"/>
        <v>57500</v>
      </c>
      <c r="M15" s="91">
        <f t="shared" si="6"/>
        <v>2902900</v>
      </c>
      <c r="N15" s="3"/>
      <c r="R15" s="2"/>
    </row>
    <row r="16" spans="1:20" ht="16.5" x14ac:dyDescent="0.3">
      <c r="A16" s="85">
        <v>15</v>
      </c>
      <c r="B16" s="87">
        <v>1002</v>
      </c>
      <c r="C16" s="87">
        <v>10</v>
      </c>
      <c r="D16" s="86" t="s">
        <v>18</v>
      </c>
      <c r="E16" s="86">
        <v>635</v>
      </c>
      <c r="F16" s="88">
        <v>126</v>
      </c>
      <c r="G16" s="88">
        <f t="shared" si="1"/>
        <v>761</v>
      </c>
      <c r="H16" s="88">
        <f t="shared" si="2"/>
        <v>837.1</v>
      </c>
      <c r="I16" s="89">
        <f t="shared" si="7"/>
        <v>19120</v>
      </c>
      <c r="J16" s="90">
        <f t="shared" si="3"/>
        <v>14550320</v>
      </c>
      <c r="K16" s="109">
        <f t="shared" si="4"/>
        <v>17169378</v>
      </c>
      <c r="L16" s="92">
        <f t="shared" si="5"/>
        <v>43000</v>
      </c>
      <c r="M16" s="91">
        <f t="shared" si="6"/>
        <v>2176460</v>
      </c>
      <c r="N16" s="3"/>
      <c r="R16" s="2"/>
    </row>
    <row r="17" spans="1:18" ht="16.5" x14ac:dyDescent="0.3">
      <c r="A17" s="85">
        <v>16</v>
      </c>
      <c r="B17" s="87">
        <v>1003</v>
      </c>
      <c r="C17" s="87">
        <v>10</v>
      </c>
      <c r="D17" s="86" t="s">
        <v>19</v>
      </c>
      <c r="E17" s="86">
        <v>894</v>
      </c>
      <c r="F17" s="88">
        <v>188</v>
      </c>
      <c r="G17" s="88">
        <f t="shared" si="1"/>
        <v>1082</v>
      </c>
      <c r="H17" s="88">
        <f t="shared" si="2"/>
        <v>1190.2</v>
      </c>
      <c r="I17" s="89">
        <f t="shared" si="7"/>
        <v>19120</v>
      </c>
      <c r="J17" s="90">
        <f t="shared" si="3"/>
        <v>20687840</v>
      </c>
      <c r="K17" s="109">
        <f t="shared" si="4"/>
        <v>24411651</v>
      </c>
      <c r="L17" s="92">
        <f t="shared" si="5"/>
        <v>61000</v>
      </c>
      <c r="M17" s="91">
        <f t="shared" si="6"/>
        <v>3094520</v>
      </c>
      <c r="N17" s="3"/>
      <c r="R17" s="2"/>
    </row>
    <row r="18" spans="1:18" ht="16.5" x14ac:dyDescent="0.3">
      <c r="A18" s="85">
        <v>17</v>
      </c>
      <c r="B18" s="87">
        <v>1004</v>
      </c>
      <c r="C18" s="87">
        <v>10</v>
      </c>
      <c r="D18" s="86" t="s">
        <v>18</v>
      </c>
      <c r="E18" s="86">
        <v>653</v>
      </c>
      <c r="F18" s="88">
        <v>145</v>
      </c>
      <c r="G18" s="88">
        <f t="shared" si="1"/>
        <v>798</v>
      </c>
      <c r="H18" s="88">
        <f t="shared" si="2"/>
        <v>877.80000000000007</v>
      </c>
      <c r="I18" s="89">
        <f t="shared" si="7"/>
        <v>19120</v>
      </c>
      <c r="J18" s="90">
        <f t="shared" si="3"/>
        <v>15257760</v>
      </c>
      <c r="K18" s="109">
        <f t="shared" si="4"/>
        <v>18004157</v>
      </c>
      <c r="L18" s="92">
        <f t="shared" si="5"/>
        <v>45000</v>
      </c>
      <c r="M18" s="91">
        <f t="shared" si="6"/>
        <v>2282280</v>
      </c>
      <c r="N18" s="3"/>
      <c r="R18" s="2"/>
    </row>
    <row r="19" spans="1:18" ht="16.5" x14ac:dyDescent="0.3">
      <c r="A19" s="85">
        <v>18</v>
      </c>
      <c r="B19" s="87">
        <v>1005</v>
      </c>
      <c r="C19" s="87">
        <v>10</v>
      </c>
      <c r="D19" s="86" t="s">
        <v>18</v>
      </c>
      <c r="E19" s="86">
        <v>649</v>
      </c>
      <c r="F19" s="88">
        <v>102</v>
      </c>
      <c r="G19" s="88">
        <f t="shared" si="1"/>
        <v>751</v>
      </c>
      <c r="H19" s="88">
        <f t="shared" si="2"/>
        <v>826.1</v>
      </c>
      <c r="I19" s="89">
        <f t="shared" si="7"/>
        <v>19120</v>
      </c>
      <c r="J19" s="90">
        <f t="shared" si="3"/>
        <v>14359120</v>
      </c>
      <c r="K19" s="109">
        <f t="shared" si="4"/>
        <v>16943762</v>
      </c>
      <c r="L19" s="92">
        <f t="shared" si="5"/>
        <v>42500</v>
      </c>
      <c r="M19" s="91">
        <f t="shared" si="6"/>
        <v>2147860</v>
      </c>
      <c r="N19" s="3"/>
      <c r="R19" s="2"/>
    </row>
    <row r="20" spans="1:18" ht="16.5" x14ac:dyDescent="0.3">
      <c r="A20" s="85">
        <v>19</v>
      </c>
      <c r="B20" s="87">
        <v>1006</v>
      </c>
      <c r="C20" s="87">
        <v>10</v>
      </c>
      <c r="D20" s="86" t="s">
        <v>18</v>
      </c>
      <c r="E20" s="86">
        <v>482</v>
      </c>
      <c r="F20" s="88">
        <v>93</v>
      </c>
      <c r="G20" s="88">
        <f t="shared" si="1"/>
        <v>575</v>
      </c>
      <c r="H20" s="88">
        <f t="shared" si="2"/>
        <v>632.5</v>
      </c>
      <c r="I20" s="89">
        <f t="shared" si="7"/>
        <v>19120</v>
      </c>
      <c r="J20" s="90">
        <f t="shared" si="3"/>
        <v>10994000</v>
      </c>
      <c r="K20" s="109">
        <f t="shared" si="4"/>
        <v>12972920</v>
      </c>
      <c r="L20" s="92">
        <f t="shared" si="5"/>
        <v>32500</v>
      </c>
      <c r="M20" s="91">
        <f t="shared" si="6"/>
        <v>1644500</v>
      </c>
      <c r="N20" s="3"/>
      <c r="R20" s="2"/>
    </row>
    <row r="21" spans="1:18" ht="16.5" x14ac:dyDescent="0.3">
      <c r="A21" s="85">
        <v>20</v>
      </c>
      <c r="B21" s="87">
        <v>1007</v>
      </c>
      <c r="C21" s="87">
        <v>10</v>
      </c>
      <c r="D21" s="86" t="s">
        <v>18</v>
      </c>
      <c r="E21" s="86">
        <v>554</v>
      </c>
      <c r="F21" s="88">
        <v>108</v>
      </c>
      <c r="G21" s="88">
        <f t="shared" si="1"/>
        <v>662</v>
      </c>
      <c r="H21" s="88">
        <f t="shared" si="2"/>
        <v>728.2</v>
      </c>
      <c r="I21" s="89">
        <f t="shared" si="7"/>
        <v>19120</v>
      </c>
      <c r="J21" s="90">
        <f t="shared" si="3"/>
        <v>12657440</v>
      </c>
      <c r="K21" s="109">
        <f t="shared" si="4"/>
        <v>14935779</v>
      </c>
      <c r="L21" s="92">
        <f t="shared" si="5"/>
        <v>37500</v>
      </c>
      <c r="M21" s="91">
        <f t="shared" si="6"/>
        <v>1893320.0000000002</v>
      </c>
      <c r="N21" s="3"/>
      <c r="R21" s="2"/>
    </row>
    <row r="22" spans="1:18" ht="16.5" x14ac:dyDescent="0.3">
      <c r="A22" s="85">
        <v>21</v>
      </c>
      <c r="B22" s="87">
        <v>1101</v>
      </c>
      <c r="C22" s="87">
        <v>11</v>
      </c>
      <c r="D22" s="86" t="s">
        <v>19</v>
      </c>
      <c r="E22" s="86">
        <v>898</v>
      </c>
      <c r="F22" s="88">
        <v>117</v>
      </c>
      <c r="G22" s="88">
        <f t="shared" si="1"/>
        <v>1015</v>
      </c>
      <c r="H22" s="88">
        <f t="shared" si="2"/>
        <v>1116.5</v>
      </c>
      <c r="I22" s="89">
        <f>I17+60</f>
        <v>19180</v>
      </c>
      <c r="J22" s="90">
        <f t="shared" si="3"/>
        <v>19467700</v>
      </c>
      <c r="K22" s="109">
        <f t="shared" si="4"/>
        <v>22971886</v>
      </c>
      <c r="L22" s="92">
        <f t="shared" si="5"/>
        <v>57500</v>
      </c>
      <c r="M22" s="91">
        <f t="shared" si="6"/>
        <v>2902900</v>
      </c>
      <c r="N22" s="3"/>
      <c r="R22" s="2"/>
    </row>
    <row r="23" spans="1:18" ht="16.5" x14ac:dyDescent="0.3">
      <c r="A23" s="85">
        <v>22</v>
      </c>
      <c r="B23" s="87">
        <v>1102</v>
      </c>
      <c r="C23" s="87">
        <v>11</v>
      </c>
      <c r="D23" s="86" t="s">
        <v>18</v>
      </c>
      <c r="E23" s="86">
        <v>635</v>
      </c>
      <c r="F23" s="88">
        <v>126</v>
      </c>
      <c r="G23" s="88">
        <f t="shared" si="1"/>
        <v>761</v>
      </c>
      <c r="H23" s="88">
        <f t="shared" si="2"/>
        <v>837.1</v>
      </c>
      <c r="I23" s="89">
        <f t="shared" si="7"/>
        <v>19180</v>
      </c>
      <c r="J23" s="90">
        <f t="shared" si="3"/>
        <v>14595980</v>
      </c>
      <c r="K23" s="109">
        <f t="shared" si="4"/>
        <v>17223256</v>
      </c>
      <c r="L23" s="92">
        <f t="shared" si="5"/>
        <v>43000</v>
      </c>
      <c r="M23" s="91">
        <f t="shared" si="6"/>
        <v>2176460</v>
      </c>
      <c r="N23" s="3"/>
      <c r="R23" s="2"/>
    </row>
    <row r="24" spans="1:18" ht="16.5" x14ac:dyDescent="0.3">
      <c r="A24" s="85">
        <v>23</v>
      </c>
      <c r="B24" s="87">
        <v>1103</v>
      </c>
      <c r="C24" s="87">
        <v>11</v>
      </c>
      <c r="D24" s="86" t="s">
        <v>19</v>
      </c>
      <c r="E24" s="86">
        <v>894</v>
      </c>
      <c r="F24" s="88">
        <v>188</v>
      </c>
      <c r="G24" s="88">
        <f t="shared" si="1"/>
        <v>1082</v>
      </c>
      <c r="H24" s="88">
        <f t="shared" si="2"/>
        <v>1190.2</v>
      </c>
      <c r="I24" s="89">
        <f t="shared" si="7"/>
        <v>19180</v>
      </c>
      <c r="J24" s="90">
        <f t="shared" si="3"/>
        <v>20752760</v>
      </c>
      <c r="K24" s="109">
        <f t="shared" si="4"/>
        <v>24488257</v>
      </c>
      <c r="L24" s="92">
        <f t="shared" si="5"/>
        <v>61000</v>
      </c>
      <c r="M24" s="91">
        <f t="shared" si="6"/>
        <v>3094520</v>
      </c>
      <c r="N24" s="3"/>
      <c r="R24" s="2"/>
    </row>
    <row r="25" spans="1:18" ht="16.5" x14ac:dyDescent="0.3">
      <c r="A25" s="85">
        <v>24</v>
      </c>
      <c r="B25" s="87">
        <v>1104</v>
      </c>
      <c r="C25" s="87">
        <v>11</v>
      </c>
      <c r="D25" s="86" t="s">
        <v>18</v>
      </c>
      <c r="E25" s="86">
        <v>653</v>
      </c>
      <c r="F25" s="88">
        <v>145</v>
      </c>
      <c r="G25" s="88">
        <f t="shared" si="1"/>
        <v>798</v>
      </c>
      <c r="H25" s="88">
        <f t="shared" si="2"/>
        <v>877.80000000000007</v>
      </c>
      <c r="I25" s="89">
        <f t="shared" si="7"/>
        <v>19180</v>
      </c>
      <c r="J25" s="90">
        <f t="shared" si="3"/>
        <v>15305640</v>
      </c>
      <c r="K25" s="109">
        <f t="shared" si="4"/>
        <v>18060655</v>
      </c>
      <c r="L25" s="92">
        <f t="shared" si="5"/>
        <v>45000</v>
      </c>
      <c r="M25" s="91">
        <f t="shared" si="6"/>
        <v>2282280</v>
      </c>
      <c r="N25" s="3"/>
      <c r="R25" s="2"/>
    </row>
    <row r="26" spans="1:18" ht="16.5" x14ac:dyDescent="0.3">
      <c r="A26" s="85">
        <v>25</v>
      </c>
      <c r="B26" s="87">
        <v>1105</v>
      </c>
      <c r="C26" s="87">
        <v>11</v>
      </c>
      <c r="D26" s="86" t="s">
        <v>18</v>
      </c>
      <c r="E26" s="86">
        <v>649</v>
      </c>
      <c r="F26" s="88">
        <v>102</v>
      </c>
      <c r="G26" s="88">
        <f t="shared" si="1"/>
        <v>751</v>
      </c>
      <c r="H26" s="88">
        <f t="shared" si="2"/>
        <v>826.1</v>
      </c>
      <c r="I26" s="89">
        <f t="shared" si="7"/>
        <v>19180</v>
      </c>
      <c r="J26" s="90">
        <f t="shared" si="3"/>
        <v>14404180</v>
      </c>
      <c r="K26" s="109">
        <f t="shared" si="4"/>
        <v>16996932</v>
      </c>
      <c r="L26" s="92">
        <f t="shared" si="5"/>
        <v>42500</v>
      </c>
      <c r="M26" s="91">
        <f t="shared" si="6"/>
        <v>2147860</v>
      </c>
      <c r="N26" s="3"/>
      <c r="R26" s="2"/>
    </row>
    <row r="27" spans="1:18" ht="16.5" x14ac:dyDescent="0.3">
      <c r="A27" s="85">
        <v>26</v>
      </c>
      <c r="B27" s="87">
        <v>1106</v>
      </c>
      <c r="C27" s="87">
        <v>11</v>
      </c>
      <c r="D27" s="86" t="s">
        <v>18</v>
      </c>
      <c r="E27" s="86">
        <v>482</v>
      </c>
      <c r="F27" s="88">
        <v>93</v>
      </c>
      <c r="G27" s="88">
        <f t="shared" si="1"/>
        <v>575</v>
      </c>
      <c r="H27" s="88">
        <f t="shared" si="2"/>
        <v>632.5</v>
      </c>
      <c r="I27" s="89">
        <f t="shared" si="7"/>
        <v>19180</v>
      </c>
      <c r="J27" s="90">
        <f t="shared" si="3"/>
        <v>11028500</v>
      </c>
      <c r="K27" s="109">
        <f t="shared" si="4"/>
        <v>13013630</v>
      </c>
      <c r="L27" s="92">
        <f t="shared" si="5"/>
        <v>32500</v>
      </c>
      <c r="M27" s="91">
        <f t="shared" si="6"/>
        <v>1644500</v>
      </c>
      <c r="N27" s="3"/>
      <c r="R27" s="2"/>
    </row>
    <row r="28" spans="1:18" ht="16.5" x14ac:dyDescent="0.3">
      <c r="A28" s="85">
        <v>27</v>
      </c>
      <c r="B28" s="87">
        <v>1107</v>
      </c>
      <c r="C28" s="87">
        <v>11</v>
      </c>
      <c r="D28" s="86" t="s">
        <v>18</v>
      </c>
      <c r="E28" s="86">
        <v>554</v>
      </c>
      <c r="F28" s="88">
        <v>108</v>
      </c>
      <c r="G28" s="88">
        <f t="shared" si="1"/>
        <v>662</v>
      </c>
      <c r="H28" s="88">
        <f t="shared" si="2"/>
        <v>728.2</v>
      </c>
      <c r="I28" s="89">
        <f t="shared" si="7"/>
        <v>19180</v>
      </c>
      <c r="J28" s="90">
        <f t="shared" si="3"/>
        <v>12697160</v>
      </c>
      <c r="K28" s="109">
        <f t="shared" si="4"/>
        <v>14982649</v>
      </c>
      <c r="L28" s="92">
        <f t="shared" si="5"/>
        <v>37500</v>
      </c>
      <c r="M28" s="91">
        <f t="shared" si="6"/>
        <v>1893320.0000000002</v>
      </c>
      <c r="N28" s="3"/>
      <c r="R28" s="2"/>
    </row>
    <row r="29" spans="1:18" ht="16.5" x14ac:dyDescent="0.3">
      <c r="A29" s="85">
        <v>28</v>
      </c>
      <c r="B29" s="87">
        <v>1201</v>
      </c>
      <c r="C29" s="87">
        <v>12</v>
      </c>
      <c r="D29" s="86" t="s">
        <v>19</v>
      </c>
      <c r="E29" s="86">
        <v>898</v>
      </c>
      <c r="F29" s="88">
        <v>117</v>
      </c>
      <c r="G29" s="88">
        <f t="shared" si="1"/>
        <v>1015</v>
      </c>
      <c r="H29" s="88">
        <f t="shared" si="2"/>
        <v>1116.5</v>
      </c>
      <c r="I29" s="89">
        <f>I24+60</f>
        <v>19240</v>
      </c>
      <c r="J29" s="90">
        <f t="shared" si="3"/>
        <v>19528600</v>
      </c>
      <c r="K29" s="109">
        <f t="shared" si="4"/>
        <v>23043748</v>
      </c>
      <c r="L29" s="92">
        <f t="shared" si="5"/>
        <v>57500</v>
      </c>
      <c r="M29" s="91">
        <f t="shared" si="6"/>
        <v>2902900</v>
      </c>
      <c r="N29" s="3"/>
      <c r="R29" s="2"/>
    </row>
    <row r="30" spans="1:18" ht="16.5" x14ac:dyDescent="0.3">
      <c r="A30" s="85">
        <v>29</v>
      </c>
      <c r="B30" s="87">
        <v>1202</v>
      </c>
      <c r="C30" s="87">
        <v>12</v>
      </c>
      <c r="D30" s="86" t="s">
        <v>18</v>
      </c>
      <c r="E30" s="86">
        <v>635</v>
      </c>
      <c r="F30" s="88">
        <v>126</v>
      </c>
      <c r="G30" s="88">
        <f t="shared" si="1"/>
        <v>761</v>
      </c>
      <c r="H30" s="88">
        <f t="shared" si="2"/>
        <v>837.1</v>
      </c>
      <c r="I30" s="89">
        <f t="shared" si="7"/>
        <v>19240</v>
      </c>
      <c r="J30" s="90">
        <f t="shared" si="3"/>
        <v>14641640</v>
      </c>
      <c r="K30" s="109">
        <f t="shared" si="4"/>
        <v>17277135</v>
      </c>
      <c r="L30" s="92">
        <f t="shared" si="5"/>
        <v>43000</v>
      </c>
      <c r="M30" s="91">
        <f t="shared" si="6"/>
        <v>2176460</v>
      </c>
      <c r="N30" s="3"/>
      <c r="R30" s="2"/>
    </row>
    <row r="31" spans="1:18" ht="16.5" x14ac:dyDescent="0.3">
      <c r="A31" s="85">
        <v>30</v>
      </c>
      <c r="B31" s="87">
        <v>1203</v>
      </c>
      <c r="C31" s="87">
        <v>12</v>
      </c>
      <c r="D31" s="86" t="s">
        <v>19</v>
      </c>
      <c r="E31" s="86">
        <v>894</v>
      </c>
      <c r="F31" s="88">
        <v>188</v>
      </c>
      <c r="G31" s="88">
        <f t="shared" si="1"/>
        <v>1082</v>
      </c>
      <c r="H31" s="88">
        <f t="shared" si="2"/>
        <v>1190.2</v>
      </c>
      <c r="I31" s="89">
        <f t="shared" si="7"/>
        <v>19240</v>
      </c>
      <c r="J31" s="90">
        <f t="shared" si="3"/>
        <v>20817680</v>
      </c>
      <c r="K31" s="109">
        <f t="shared" si="4"/>
        <v>24564862</v>
      </c>
      <c r="L31" s="92">
        <f t="shared" si="5"/>
        <v>61500</v>
      </c>
      <c r="M31" s="91">
        <f t="shared" si="6"/>
        <v>3094520</v>
      </c>
      <c r="N31" s="3"/>
      <c r="R31" s="2"/>
    </row>
    <row r="32" spans="1:18" ht="16.5" x14ac:dyDescent="0.3">
      <c r="A32" s="85">
        <v>31</v>
      </c>
      <c r="B32" s="87">
        <v>1204</v>
      </c>
      <c r="C32" s="87">
        <v>12</v>
      </c>
      <c r="D32" s="86" t="s">
        <v>18</v>
      </c>
      <c r="E32" s="86">
        <v>653</v>
      </c>
      <c r="F32" s="88">
        <v>145</v>
      </c>
      <c r="G32" s="88">
        <f t="shared" si="1"/>
        <v>798</v>
      </c>
      <c r="H32" s="88">
        <f t="shared" si="2"/>
        <v>877.80000000000007</v>
      </c>
      <c r="I32" s="89">
        <f t="shared" si="7"/>
        <v>19240</v>
      </c>
      <c r="J32" s="90">
        <f t="shared" si="3"/>
        <v>15353520</v>
      </c>
      <c r="K32" s="109">
        <f t="shared" si="4"/>
        <v>18117154</v>
      </c>
      <c r="L32" s="92">
        <f t="shared" si="5"/>
        <v>45500</v>
      </c>
      <c r="M32" s="91">
        <f t="shared" si="6"/>
        <v>2282280</v>
      </c>
      <c r="N32" s="3"/>
      <c r="R32" s="2"/>
    </row>
    <row r="33" spans="1:22" ht="16.5" x14ac:dyDescent="0.3">
      <c r="A33" s="85">
        <v>32</v>
      </c>
      <c r="B33" s="87">
        <v>1205</v>
      </c>
      <c r="C33" s="87">
        <v>12</v>
      </c>
      <c r="D33" s="86" t="s">
        <v>18</v>
      </c>
      <c r="E33" s="86">
        <v>649</v>
      </c>
      <c r="F33" s="88">
        <v>102</v>
      </c>
      <c r="G33" s="88">
        <f t="shared" si="1"/>
        <v>751</v>
      </c>
      <c r="H33" s="88">
        <f t="shared" si="2"/>
        <v>826.1</v>
      </c>
      <c r="I33" s="89">
        <f t="shared" si="7"/>
        <v>19240</v>
      </c>
      <c r="J33" s="90">
        <f t="shared" si="3"/>
        <v>14449240</v>
      </c>
      <c r="K33" s="109">
        <f t="shared" si="4"/>
        <v>17050103</v>
      </c>
      <c r="L33" s="92">
        <f t="shared" si="5"/>
        <v>42500</v>
      </c>
      <c r="M33" s="91">
        <f t="shared" si="6"/>
        <v>2147860</v>
      </c>
      <c r="N33" s="3"/>
      <c r="R33" s="2"/>
    </row>
    <row r="34" spans="1:22" ht="16.5" x14ac:dyDescent="0.3">
      <c r="A34" s="85">
        <v>33</v>
      </c>
      <c r="B34" s="87">
        <v>1206</v>
      </c>
      <c r="C34" s="87">
        <v>12</v>
      </c>
      <c r="D34" s="86" t="s">
        <v>18</v>
      </c>
      <c r="E34" s="86">
        <v>482</v>
      </c>
      <c r="F34" s="88">
        <v>93</v>
      </c>
      <c r="G34" s="88">
        <f t="shared" si="1"/>
        <v>575</v>
      </c>
      <c r="H34" s="88">
        <f t="shared" si="2"/>
        <v>632.5</v>
      </c>
      <c r="I34" s="89">
        <f t="shared" si="7"/>
        <v>19240</v>
      </c>
      <c r="J34" s="90">
        <f t="shared" si="3"/>
        <v>11063000</v>
      </c>
      <c r="K34" s="109">
        <f t="shared" si="4"/>
        <v>13054340</v>
      </c>
      <c r="L34" s="92">
        <f t="shared" si="5"/>
        <v>32500</v>
      </c>
      <c r="M34" s="91">
        <f t="shared" si="6"/>
        <v>1644500</v>
      </c>
      <c r="N34" s="3"/>
      <c r="R34" s="2"/>
    </row>
    <row r="35" spans="1:22" ht="16.5" x14ac:dyDescent="0.3">
      <c r="A35" s="85">
        <v>34</v>
      </c>
      <c r="B35" s="87">
        <v>1207</v>
      </c>
      <c r="C35" s="87">
        <v>12</v>
      </c>
      <c r="D35" s="86" t="s">
        <v>18</v>
      </c>
      <c r="E35" s="86">
        <v>554</v>
      </c>
      <c r="F35" s="88">
        <v>108</v>
      </c>
      <c r="G35" s="88">
        <f t="shared" si="1"/>
        <v>662</v>
      </c>
      <c r="H35" s="88">
        <f t="shared" si="2"/>
        <v>728.2</v>
      </c>
      <c r="I35" s="89">
        <f t="shared" si="7"/>
        <v>19240</v>
      </c>
      <c r="J35" s="90">
        <f t="shared" si="3"/>
        <v>12736880</v>
      </c>
      <c r="K35" s="109">
        <f t="shared" si="4"/>
        <v>15029518</v>
      </c>
      <c r="L35" s="92">
        <f t="shared" si="5"/>
        <v>37500</v>
      </c>
      <c r="M35" s="91">
        <f t="shared" si="6"/>
        <v>1893320.0000000002</v>
      </c>
      <c r="N35" s="3"/>
      <c r="R35" s="2"/>
    </row>
    <row r="36" spans="1:22" ht="16.5" x14ac:dyDescent="0.3">
      <c r="A36" s="85">
        <v>35</v>
      </c>
      <c r="B36" s="87">
        <v>1301</v>
      </c>
      <c r="C36" s="87">
        <v>13</v>
      </c>
      <c r="D36" s="86" t="s">
        <v>19</v>
      </c>
      <c r="E36" s="86">
        <v>898</v>
      </c>
      <c r="F36" s="88">
        <v>117</v>
      </c>
      <c r="G36" s="88">
        <f t="shared" si="1"/>
        <v>1015</v>
      </c>
      <c r="H36" s="88">
        <f t="shared" si="2"/>
        <v>1116.5</v>
      </c>
      <c r="I36" s="89">
        <f>I31+60</f>
        <v>19300</v>
      </c>
      <c r="J36" s="90">
        <f t="shared" si="3"/>
        <v>19589500</v>
      </c>
      <c r="K36" s="109">
        <f t="shared" si="4"/>
        <v>23115610</v>
      </c>
      <c r="L36" s="92">
        <f t="shared" si="5"/>
        <v>58000</v>
      </c>
      <c r="M36" s="91">
        <f t="shared" si="6"/>
        <v>2902900</v>
      </c>
      <c r="N36" s="3"/>
      <c r="R36" s="2"/>
    </row>
    <row r="37" spans="1:22" s="7" customFormat="1" ht="16.5" x14ac:dyDescent="0.2">
      <c r="A37" s="85">
        <v>36</v>
      </c>
      <c r="B37" s="87">
        <v>1302</v>
      </c>
      <c r="C37" s="87">
        <v>13</v>
      </c>
      <c r="D37" s="86" t="s">
        <v>18</v>
      </c>
      <c r="E37" s="86">
        <v>635</v>
      </c>
      <c r="F37" s="88">
        <v>126</v>
      </c>
      <c r="G37" s="88">
        <f t="shared" si="1"/>
        <v>761</v>
      </c>
      <c r="H37" s="88">
        <f t="shared" si="2"/>
        <v>837.1</v>
      </c>
      <c r="I37" s="89">
        <f t="shared" si="7"/>
        <v>19300</v>
      </c>
      <c r="J37" s="90">
        <f t="shared" si="3"/>
        <v>14687300</v>
      </c>
      <c r="K37" s="109">
        <f t="shared" si="4"/>
        <v>17331014</v>
      </c>
      <c r="L37" s="92">
        <f t="shared" si="5"/>
        <v>43500</v>
      </c>
      <c r="M37" s="91">
        <f t="shared" si="6"/>
        <v>2176460</v>
      </c>
      <c r="N37" s="26"/>
      <c r="R37" s="38"/>
      <c r="U37" s="26"/>
      <c r="V37" s="26"/>
    </row>
    <row r="38" spans="1:22" s="7" customFormat="1" ht="16.5" x14ac:dyDescent="0.2">
      <c r="A38" s="85">
        <v>37</v>
      </c>
      <c r="B38" s="87">
        <v>1303</v>
      </c>
      <c r="C38" s="87">
        <v>13</v>
      </c>
      <c r="D38" s="86" t="s">
        <v>19</v>
      </c>
      <c r="E38" s="86">
        <v>894</v>
      </c>
      <c r="F38" s="88">
        <v>188</v>
      </c>
      <c r="G38" s="88">
        <f t="shared" si="1"/>
        <v>1082</v>
      </c>
      <c r="H38" s="88">
        <f t="shared" si="2"/>
        <v>1190.2</v>
      </c>
      <c r="I38" s="89">
        <f t="shared" si="7"/>
        <v>19300</v>
      </c>
      <c r="J38" s="90">
        <f t="shared" si="3"/>
        <v>20882600</v>
      </c>
      <c r="K38" s="109">
        <f t="shared" si="4"/>
        <v>24641468</v>
      </c>
      <c r="L38" s="92">
        <f t="shared" si="5"/>
        <v>61500</v>
      </c>
      <c r="M38" s="91">
        <f t="shared" si="6"/>
        <v>3094520</v>
      </c>
      <c r="N38" s="26"/>
      <c r="R38" s="38"/>
      <c r="U38" s="26"/>
      <c r="V38" s="26"/>
    </row>
    <row r="39" spans="1:22" s="7" customFormat="1" ht="16.5" x14ac:dyDescent="0.2">
      <c r="A39" s="85">
        <v>38</v>
      </c>
      <c r="B39" s="87">
        <v>1304</v>
      </c>
      <c r="C39" s="87">
        <v>13</v>
      </c>
      <c r="D39" s="86" t="s">
        <v>18</v>
      </c>
      <c r="E39" s="86">
        <v>653</v>
      </c>
      <c r="F39" s="88">
        <v>145</v>
      </c>
      <c r="G39" s="88">
        <f t="shared" si="1"/>
        <v>798</v>
      </c>
      <c r="H39" s="88">
        <f t="shared" si="2"/>
        <v>877.80000000000007</v>
      </c>
      <c r="I39" s="89">
        <f t="shared" si="7"/>
        <v>19300</v>
      </c>
      <c r="J39" s="90">
        <f t="shared" si="3"/>
        <v>15401400</v>
      </c>
      <c r="K39" s="109">
        <f t="shared" si="4"/>
        <v>18173652</v>
      </c>
      <c r="L39" s="92">
        <f t="shared" si="5"/>
        <v>45500</v>
      </c>
      <c r="M39" s="91">
        <f t="shared" si="6"/>
        <v>2282280</v>
      </c>
      <c r="N39" s="26"/>
      <c r="R39" s="38"/>
      <c r="U39" s="26"/>
      <c r="V39" s="26"/>
    </row>
    <row r="40" spans="1:22" s="7" customFormat="1" ht="16.5" x14ac:dyDescent="0.2">
      <c r="A40" s="85">
        <v>39</v>
      </c>
      <c r="B40" s="87">
        <v>1305</v>
      </c>
      <c r="C40" s="87">
        <v>13</v>
      </c>
      <c r="D40" s="86" t="s">
        <v>18</v>
      </c>
      <c r="E40" s="86">
        <v>649</v>
      </c>
      <c r="F40" s="88">
        <v>102</v>
      </c>
      <c r="G40" s="88">
        <f t="shared" si="1"/>
        <v>751</v>
      </c>
      <c r="H40" s="88">
        <f t="shared" si="2"/>
        <v>826.1</v>
      </c>
      <c r="I40" s="89">
        <f t="shared" si="7"/>
        <v>19300</v>
      </c>
      <c r="J40" s="90">
        <f t="shared" si="3"/>
        <v>14494300</v>
      </c>
      <c r="K40" s="109">
        <f t="shared" si="4"/>
        <v>17103274</v>
      </c>
      <c r="L40" s="92">
        <f t="shared" si="5"/>
        <v>43000</v>
      </c>
      <c r="M40" s="91">
        <f t="shared" si="6"/>
        <v>2147860</v>
      </c>
      <c r="N40" s="26"/>
      <c r="R40" s="38"/>
      <c r="U40" s="26"/>
      <c r="V40" s="26"/>
    </row>
    <row r="41" spans="1:22" s="7" customFormat="1" ht="16.5" x14ac:dyDescent="0.2">
      <c r="A41" s="85">
        <v>40</v>
      </c>
      <c r="B41" s="87">
        <v>1307</v>
      </c>
      <c r="C41" s="87">
        <v>13</v>
      </c>
      <c r="D41" s="86" t="s">
        <v>18</v>
      </c>
      <c r="E41" s="86">
        <v>554</v>
      </c>
      <c r="F41" s="88">
        <v>108</v>
      </c>
      <c r="G41" s="88">
        <f t="shared" si="1"/>
        <v>662</v>
      </c>
      <c r="H41" s="88">
        <f t="shared" si="2"/>
        <v>728.2</v>
      </c>
      <c r="I41" s="89">
        <f t="shared" si="7"/>
        <v>19300</v>
      </c>
      <c r="J41" s="90">
        <f t="shared" si="3"/>
        <v>12776600</v>
      </c>
      <c r="K41" s="109">
        <f t="shared" si="4"/>
        <v>15076388</v>
      </c>
      <c r="L41" s="92">
        <f t="shared" si="5"/>
        <v>37500</v>
      </c>
      <c r="M41" s="91">
        <f t="shared" si="6"/>
        <v>1893320.0000000002</v>
      </c>
      <c r="N41" s="26"/>
      <c r="R41" s="38"/>
      <c r="U41" s="26"/>
      <c r="V41" s="26"/>
    </row>
    <row r="42" spans="1:22" ht="16.5" x14ac:dyDescent="0.3">
      <c r="A42" s="85">
        <v>41</v>
      </c>
      <c r="B42" s="87">
        <v>1401</v>
      </c>
      <c r="C42" s="87">
        <v>14</v>
      </c>
      <c r="D42" s="86" t="s">
        <v>19</v>
      </c>
      <c r="E42" s="86">
        <v>898</v>
      </c>
      <c r="F42" s="88">
        <v>117</v>
      </c>
      <c r="G42" s="88">
        <f t="shared" si="1"/>
        <v>1015</v>
      </c>
      <c r="H42" s="88">
        <f t="shared" si="2"/>
        <v>1116.5</v>
      </c>
      <c r="I42" s="89">
        <f>I37+60</f>
        <v>19360</v>
      </c>
      <c r="J42" s="90">
        <f t="shared" si="3"/>
        <v>19650400</v>
      </c>
      <c r="K42" s="109">
        <f t="shared" si="4"/>
        <v>23187472</v>
      </c>
      <c r="L42" s="92">
        <f t="shared" si="5"/>
        <v>58000</v>
      </c>
      <c r="M42" s="91">
        <f t="shared" si="6"/>
        <v>2902900</v>
      </c>
      <c r="N42" s="3"/>
      <c r="R42" s="2"/>
    </row>
    <row r="43" spans="1:22" ht="16.5" x14ac:dyDescent="0.3">
      <c r="A43" s="85">
        <v>42</v>
      </c>
      <c r="B43" s="87">
        <v>1402</v>
      </c>
      <c r="C43" s="93">
        <v>14</v>
      </c>
      <c r="D43" s="86" t="s">
        <v>18</v>
      </c>
      <c r="E43" s="86">
        <v>635</v>
      </c>
      <c r="F43" s="88">
        <v>126</v>
      </c>
      <c r="G43" s="88">
        <f t="shared" si="1"/>
        <v>761</v>
      </c>
      <c r="H43" s="88">
        <f t="shared" si="2"/>
        <v>837.1</v>
      </c>
      <c r="I43" s="89">
        <f t="shared" si="7"/>
        <v>19360</v>
      </c>
      <c r="J43" s="90">
        <f t="shared" si="3"/>
        <v>14732960</v>
      </c>
      <c r="K43" s="109">
        <f t="shared" si="4"/>
        <v>17384893</v>
      </c>
      <c r="L43" s="92">
        <f t="shared" si="5"/>
        <v>43500</v>
      </c>
      <c r="M43" s="91">
        <f t="shared" si="6"/>
        <v>2176460</v>
      </c>
      <c r="N43" s="3"/>
      <c r="R43" s="2"/>
    </row>
    <row r="44" spans="1:22" ht="16.5" x14ac:dyDescent="0.3">
      <c r="A44" s="85">
        <v>43</v>
      </c>
      <c r="B44" s="87">
        <v>1403</v>
      </c>
      <c r="C44" s="93">
        <v>14</v>
      </c>
      <c r="D44" s="86" t="s">
        <v>19</v>
      </c>
      <c r="E44" s="86">
        <v>894</v>
      </c>
      <c r="F44" s="88">
        <v>188</v>
      </c>
      <c r="G44" s="88">
        <f t="shared" si="1"/>
        <v>1082</v>
      </c>
      <c r="H44" s="88">
        <f t="shared" si="2"/>
        <v>1190.2</v>
      </c>
      <c r="I44" s="89">
        <f t="shared" si="7"/>
        <v>19360</v>
      </c>
      <c r="J44" s="90">
        <f t="shared" si="3"/>
        <v>20947520</v>
      </c>
      <c r="K44" s="109">
        <f t="shared" si="4"/>
        <v>24718074</v>
      </c>
      <c r="L44" s="92">
        <f t="shared" si="5"/>
        <v>62000</v>
      </c>
      <c r="M44" s="91">
        <f t="shared" si="6"/>
        <v>3094520</v>
      </c>
      <c r="N44" s="3"/>
      <c r="R44" s="2"/>
    </row>
    <row r="45" spans="1:22" ht="16.5" x14ac:dyDescent="0.3">
      <c r="A45" s="85">
        <v>44</v>
      </c>
      <c r="B45" s="87">
        <v>1404</v>
      </c>
      <c r="C45" s="93">
        <v>14</v>
      </c>
      <c r="D45" s="86" t="s">
        <v>18</v>
      </c>
      <c r="E45" s="86">
        <v>653</v>
      </c>
      <c r="F45" s="88">
        <v>145</v>
      </c>
      <c r="G45" s="88">
        <f t="shared" si="1"/>
        <v>798</v>
      </c>
      <c r="H45" s="88">
        <f t="shared" si="2"/>
        <v>877.80000000000007</v>
      </c>
      <c r="I45" s="89">
        <f t="shared" si="7"/>
        <v>19360</v>
      </c>
      <c r="J45" s="90">
        <f t="shared" si="3"/>
        <v>15449280</v>
      </c>
      <c r="K45" s="109">
        <f t="shared" si="4"/>
        <v>18230150</v>
      </c>
      <c r="L45" s="92">
        <f t="shared" si="5"/>
        <v>45500</v>
      </c>
      <c r="M45" s="91">
        <f t="shared" si="6"/>
        <v>2282280</v>
      </c>
      <c r="N45" s="3"/>
      <c r="R45" s="2"/>
    </row>
    <row r="46" spans="1:22" ht="16.5" x14ac:dyDescent="0.3">
      <c r="A46" s="85">
        <v>45</v>
      </c>
      <c r="B46" s="87">
        <v>1405</v>
      </c>
      <c r="C46" s="93">
        <v>14</v>
      </c>
      <c r="D46" s="86" t="s">
        <v>18</v>
      </c>
      <c r="E46" s="86">
        <v>649</v>
      </c>
      <c r="F46" s="88">
        <v>102</v>
      </c>
      <c r="G46" s="88">
        <f t="shared" si="1"/>
        <v>751</v>
      </c>
      <c r="H46" s="88">
        <f t="shared" si="2"/>
        <v>826.1</v>
      </c>
      <c r="I46" s="89">
        <f t="shared" si="7"/>
        <v>19360</v>
      </c>
      <c r="J46" s="90">
        <f t="shared" si="3"/>
        <v>14539360</v>
      </c>
      <c r="K46" s="109">
        <f t="shared" si="4"/>
        <v>17156445</v>
      </c>
      <c r="L46" s="92">
        <f t="shared" si="5"/>
        <v>43000</v>
      </c>
      <c r="M46" s="91">
        <f t="shared" si="6"/>
        <v>2147860</v>
      </c>
      <c r="N46" s="3"/>
      <c r="R46" s="2"/>
    </row>
    <row r="47" spans="1:22" ht="16.5" x14ac:dyDescent="0.3">
      <c r="A47" s="85">
        <v>46</v>
      </c>
      <c r="B47" s="87">
        <v>1406</v>
      </c>
      <c r="C47" s="93">
        <v>14</v>
      </c>
      <c r="D47" s="86" t="s">
        <v>18</v>
      </c>
      <c r="E47" s="86">
        <v>482</v>
      </c>
      <c r="F47" s="88">
        <v>93</v>
      </c>
      <c r="G47" s="88">
        <f t="shared" si="1"/>
        <v>575</v>
      </c>
      <c r="H47" s="88">
        <f t="shared" si="2"/>
        <v>632.5</v>
      </c>
      <c r="I47" s="89">
        <f t="shared" si="7"/>
        <v>19360</v>
      </c>
      <c r="J47" s="90">
        <f t="shared" si="3"/>
        <v>11132000</v>
      </c>
      <c r="K47" s="109">
        <f t="shared" si="4"/>
        <v>13135760</v>
      </c>
      <c r="L47" s="92">
        <f t="shared" si="5"/>
        <v>33000</v>
      </c>
      <c r="M47" s="91">
        <f t="shared" si="6"/>
        <v>1644500</v>
      </c>
      <c r="N47" s="3"/>
      <c r="R47" s="2"/>
    </row>
    <row r="48" spans="1:22" ht="16.5" x14ac:dyDescent="0.3">
      <c r="A48" s="85">
        <v>47</v>
      </c>
      <c r="B48" s="87">
        <v>1407</v>
      </c>
      <c r="C48" s="93">
        <v>14</v>
      </c>
      <c r="D48" s="86" t="s">
        <v>18</v>
      </c>
      <c r="E48" s="86">
        <v>554</v>
      </c>
      <c r="F48" s="88">
        <v>108</v>
      </c>
      <c r="G48" s="88">
        <f t="shared" si="1"/>
        <v>662</v>
      </c>
      <c r="H48" s="88">
        <f t="shared" si="2"/>
        <v>728.2</v>
      </c>
      <c r="I48" s="89">
        <f t="shared" si="7"/>
        <v>19360</v>
      </c>
      <c r="J48" s="90">
        <f t="shared" si="3"/>
        <v>12816320</v>
      </c>
      <c r="K48" s="109">
        <f t="shared" si="4"/>
        <v>15123258</v>
      </c>
      <c r="L48" s="92">
        <f t="shared" si="5"/>
        <v>38000</v>
      </c>
      <c r="M48" s="91">
        <f t="shared" si="6"/>
        <v>1893320.0000000002</v>
      </c>
      <c r="N48" s="3"/>
      <c r="R48" s="2"/>
    </row>
    <row r="49" spans="1:18" ht="16.5" x14ac:dyDescent="0.3">
      <c r="A49" s="85">
        <v>48</v>
      </c>
      <c r="B49" s="86">
        <v>1501</v>
      </c>
      <c r="C49" s="93">
        <v>15</v>
      </c>
      <c r="D49" s="86" t="s">
        <v>19</v>
      </c>
      <c r="E49" s="86">
        <v>898</v>
      </c>
      <c r="F49" s="88">
        <v>117</v>
      </c>
      <c r="G49" s="88">
        <f t="shared" si="1"/>
        <v>1015</v>
      </c>
      <c r="H49" s="88">
        <f t="shared" si="2"/>
        <v>1116.5</v>
      </c>
      <c r="I49" s="89">
        <f>I44+60</f>
        <v>19420</v>
      </c>
      <c r="J49" s="90">
        <f t="shared" si="3"/>
        <v>19711300</v>
      </c>
      <c r="K49" s="109">
        <f t="shared" si="4"/>
        <v>23259334</v>
      </c>
      <c r="L49" s="92">
        <f t="shared" si="5"/>
        <v>58000</v>
      </c>
      <c r="M49" s="91">
        <f t="shared" si="6"/>
        <v>2902900</v>
      </c>
      <c r="N49" s="3"/>
      <c r="R49" s="2"/>
    </row>
    <row r="50" spans="1:18" ht="16.5" x14ac:dyDescent="0.3">
      <c r="A50" s="85">
        <v>49</v>
      </c>
      <c r="B50" s="86">
        <v>1502</v>
      </c>
      <c r="C50" s="93">
        <v>15</v>
      </c>
      <c r="D50" s="86" t="s">
        <v>18</v>
      </c>
      <c r="E50" s="86">
        <v>635</v>
      </c>
      <c r="F50" s="88">
        <v>126</v>
      </c>
      <c r="G50" s="88">
        <f t="shared" si="1"/>
        <v>761</v>
      </c>
      <c r="H50" s="88">
        <f t="shared" si="2"/>
        <v>837.1</v>
      </c>
      <c r="I50" s="89">
        <f t="shared" si="7"/>
        <v>19420</v>
      </c>
      <c r="J50" s="90">
        <f t="shared" si="3"/>
        <v>14778620</v>
      </c>
      <c r="K50" s="109">
        <f t="shared" si="4"/>
        <v>17438772</v>
      </c>
      <c r="L50" s="92">
        <f t="shared" si="5"/>
        <v>43500</v>
      </c>
      <c r="M50" s="91">
        <f t="shared" si="6"/>
        <v>2176460</v>
      </c>
      <c r="N50" s="3"/>
      <c r="R50" s="2"/>
    </row>
    <row r="51" spans="1:18" ht="16.5" x14ac:dyDescent="0.3">
      <c r="A51" s="85">
        <v>50</v>
      </c>
      <c r="B51" s="86">
        <v>1503</v>
      </c>
      <c r="C51" s="93">
        <v>15</v>
      </c>
      <c r="D51" s="86" t="s">
        <v>19</v>
      </c>
      <c r="E51" s="86">
        <v>894</v>
      </c>
      <c r="F51" s="88">
        <v>188</v>
      </c>
      <c r="G51" s="88">
        <f t="shared" si="1"/>
        <v>1082</v>
      </c>
      <c r="H51" s="88">
        <f t="shared" si="2"/>
        <v>1190.2</v>
      </c>
      <c r="I51" s="89">
        <f t="shared" si="7"/>
        <v>19420</v>
      </c>
      <c r="J51" s="90">
        <f t="shared" si="3"/>
        <v>21012440</v>
      </c>
      <c r="K51" s="109">
        <f t="shared" si="4"/>
        <v>24794679</v>
      </c>
      <c r="L51" s="92">
        <f t="shared" si="5"/>
        <v>62000</v>
      </c>
      <c r="M51" s="91">
        <f t="shared" si="6"/>
        <v>3094520</v>
      </c>
      <c r="N51" s="3"/>
      <c r="R51" s="2"/>
    </row>
    <row r="52" spans="1:18" ht="16.5" x14ac:dyDescent="0.3">
      <c r="A52" s="85">
        <v>51</v>
      </c>
      <c r="B52" s="86">
        <v>1504</v>
      </c>
      <c r="C52" s="93">
        <v>15</v>
      </c>
      <c r="D52" s="86" t="s">
        <v>18</v>
      </c>
      <c r="E52" s="86">
        <v>653</v>
      </c>
      <c r="F52" s="88">
        <v>145</v>
      </c>
      <c r="G52" s="88">
        <f t="shared" si="1"/>
        <v>798</v>
      </c>
      <c r="H52" s="88">
        <f t="shared" si="2"/>
        <v>877.80000000000007</v>
      </c>
      <c r="I52" s="89">
        <f t="shared" si="7"/>
        <v>19420</v>
      </c>
      <c r="J52" s="90">
        <f t="shared" si="3"/>
        <v>15497160</v>
      </c>
      <c r="K52" s="109">
        <f t="shared" si="4"/>
        <v>18286649</v>
      </c>
      <c r="L52" s="92">
        <f t="shared" si="5"/>
        <v>45500</v>
      </c>
      <c r="M52" s="91">
        <f t="shared" si="6"/>
        <v>2282280</v>
      </c>
      <c r="N52" s="3"/>
      <c r="R52" s="2"/>
    </row>
    <row r="53" spans="1:18" ht="16.5" x14ac:dyDescent="0.3">
      <c r="A53" s="85">
        <v>52</v>
      </c>
      <c r="B53" s="86">
        <v>1505</v>
      </c>
      <c r="C53" s="93">
        <v>15</v>
      </c>
      <c r="D53" s="86" t="s">
        <v>18</v>
      </c>
      <c r="E53" s="86">
        <v>649</v>
      </c>
      <c r="F53" s="88">
        <v>102</v>
      </c>
      <c r="G53" s="88">
        <f t="shared" si="1"/>
        <v>751</v>
      </c>
      <c r="H53" s="88">
        <f t="shared" si="2"/>
        <v>826.1</v>
      </c>
      <c r="I53" s="89">
        <f t="shared" si="7"/>
        <v>19420</v>
      </c>
      <c r="J53" s="90">
        <f t="shared" si="3"/>
        <v>14584420</v>
      </c>
      <c r="K53" s="109">
        <f t="shared" si="4"/>
        <v>17209616</v>
      </c>
      <c r="L53" s="92">
        <f t="shared" si="5"/>
        <v>43000</v>
      </c>
      <c r="M53" s="91">
        <f t="shared" si="6"/>
        <v>2147860</v>
      </c>
      <c r="N53" s="3"/>
      <c r="R53" s="2"/>
    </row>
    <row r="54" spans="1:18" ht="16.5" x14ac:dyDescent="0.3">
      <c r="A54" s="85">
        <v>53</v>
      </c>
      <c r="B54" s="86">
        <v>1506</v>
      </c>
      <c r="C54" s="93">
        <v>15</v>
      </c>
      <c r="D54" s="86" t="s">
        <v>18</v>
      </c>
      <c r="E54" s="86">
        <v>482</v>
      </c>
      <c r="F54" s="88">
        <v>93</v>
      </c>
      <c r="G54" s="88">
        <f t="shared" si="1"/>
        <v>575</v>
      </c>
      <c r="H54" s="88">
        <f t="shared" si="2"/>
        <v>632.5</v>
      </c>
      <c r="I54" s="89">
        <f t="shared" si="7"/>
        <v>19420</v>
      </c>
      <c r="J54" s="90">
        <f t="shared" si="3"/>
        <v>11166500</v>
      </c>
      <c r="K54" s="109">
        <f t="shared" si="4"/>
        <v>13176470</v>
      </c>
      <c r="L54" s="92">
        <f t="shared" si="5"/>
        <v>33000</v>
      </c>
      <c r="M54" s="91">
        <f t="shared" si="6"/>
        <v>1644500</v>
      </c>
      <c r="N54" s="3"/>
      <c r="R54" s="2"/>
    </row>
    <row r="55" spans="1:18" ht="16.5" x14ac:dyDescent="0.3">
      <c r="A55" s="85">
        <v>54</v>
      </c>
      <c r="B55" s="86">
        <v>1507</v>
      </c>
      <c r="C55" s="93">
        <v>15</v>
      </c>
      <c r="D55" s="86" t="s">
        <v>18</v>
      </c>
      <c r="E55" s="86">
        <v>554</v>
      </c>
      <c r="F55" s="88">
        <v>108</v>
      </c>
      <c r="G55" s="88">
        <f t="shared" si="1"/>
        <v>662</v>
      </c>
      <c r="H55" s="88">
        <f t="shared" si="2"/>
        <v>728.2</v>
      </c>
      <c r="I55" s="89">
        <f t="shared" si="7"/>
        <v>19420</v>
      </c>
      <c r="J55" s="90">
        <f t="shared" si="3"/>
        <v>12856040</v>
      </c>
      <c r="K55" s="109">
        <f t="shared" si="4"/>
        <v>15170127</v>
      </c>
      <c r="L55" s="92">
        <f t="shared" si="5"/>
        <v>38000</v>
      </c>
      <c r="M55" s="91">
        <f t="shared" si="6"/>
        <v>1893320.0000000002</v>
      </c>
      <c r="N55" s="3"/>
      <c r="R55" s="2"/>
    </row>
    <row r="56" spans="1:18" ht="16.5" x14ac:dyDescent="0.3">
      <c r="A56" s="85">
        <v>55</v>
      </c>
      <c r="B56" s="86">
        <v>1601</v>
      </c>
      <c r="C56" s="93">
        <v>16</v>
      </c>
      <c r="D56" s="86" t="s">
        <v>19</v>
      </c>
      <c r="E56" s="86">
        <v>898</v>
      </c>
      <c r="F56" s="88">
        <v>117</v>
      </c>
      <c r="G56" s="88">
        <f t="shared" si="1"/>
        <v>1015</v>
      </c>
      <c r="H56" s="88">
        <f t="shared" si="2"/>
        <v>1116.5</v>
      </c>
      <c r="I56" s="89">
        <f>I51+60</f>
        <v>19480</v>
      </c>
      <c r="J56" s="90">
        <f t="shared" si="3"/>
        <v>19772200</v>
      </c>
      <c r="K56" s="109">
        <f t="shared" si="4"/>
        <v>23331196</v>
      </c>
      <c r="L56" s="92">
        <f t="shared" si="5"/>
        <v>58500</v>
      </c>
      <c r="M56" s="91">
        <f t="shared" si="6"/>
        <v>2902900</v>
      </c>
      <c r="N56" s="3"/>
      <c r="R56" s="2"/>
    </row>
    <row r="57" spans="1:18" ht="16.5" x14ac:dyDescent="0.3">
      <c r="A57" s="85">
        <v>56</v>
      </c>
      <c r="B57" s="86">
        <v>1602</v>
      </c>
      <c r="C57" s="93">
        <v>16</v>
      </c>
      <c r="D57" s="86" t="s">
        <v>18</v>
      </c>
      <c r="E57" s="86">
        <v>635</v>
      </c>
      <c r="F57" s="88">
        <v>126</v>
      </c>
      <c r="G57" s="88">
        <f t="shared" si="1"/>
        <v>761</v>
      </c>
      <c r="H57" s="88">
        <f t="shared" si="2"/>
        <v>837.1</v>
      </c>
      <c r="I57" s="89">
        <f t="shared" si="7"/>
        <v>19480</v>
      </c>
      <c r="J57" s="90">
        <f t="shared" si="3"/>
        <v>14824280</v>
      </c>
      <c r="K57" s="109">
        <f t="shared" si="4"/>
        <v>17492650</v>
      </c>
      <c r="L57" s="92">
        <f t="shared" si="5"/>
        <v>43500</v>
      </c>
      <c r="M57" s="91">
        <f t="shared" si="6"/>
        <v>2176460</v>
      </c>
      <c r="N57" s="3"/>
      <c r="R57" s="2"/>
    </row>
    <row r="58" spans="1:18" ht="16.5" x14ac:dyDescent="0.3">
      <c r="A58" s="85">
        <v>57</v>
      </c>
      <c r="B58" s="86">
        <v>1603</v>
      </c>
      <c r="C58" s="93">
        <v>16</v>
      </c>
      <c r="D58" s="86" t="s">
        <v>19</v>
      </c>
      <c r="E58" s="86">
        <v>894</v>
      </c>
      <c r="F58" s="88">
        <v>188</v>
      </c>
      <c r="G58" s="88">
        <f t="shared" si="1"/>
        <v>1082</v>
      </c>
      <c r="H58" s="88">
        <f t="shared" si="2"/>
        <v>1190.2</v>
      </c>
      <c r="I58" s="89">
        <f t="shared" si="7"/>
        <v>19480</v>
      </c>
      <c r="J58" s="90">
        <f t="shared" si="3"/>
        <v>21077360</v>
      </c>
      <c r="K58" s="109">
        <f t="shared" si="4"/>
        <v>24871285</v>
      </c>
      <c r="L58" s="92">
        <f t="shared" si="5"/>
        <v>62000</v>
      </c>
      <c r="M58" s="91">
        <f t="shared" si="6"/>
        <v>3094520</v>
      </c>
      <c r="N58" s="3"/>
      <c r="R58" s="2"/>
    </row>
    <row r="59" spans="1:18" ht="16.5" x14ac:dyDescent="0.3">
      <c r="A59" s="85">
        <v>58</v>
      </c>
      <c r="B59" s="86">
        <v>1604</v>
      </c>
      <c r="C59" s="93">
        <v>16</v>
      </c>
      <c r="D59" s="86" t="s">
        <v>18</v>
      </c>
      <c r="E59" s="86">
        <v>653</v>
      </c>
      <c r="F59" s="88">
        <v>145</v>
      </c>
      <c r="G59" s="88">
        <f t="shared" si="1"/>
        <v>798</v>
      </c>
      <c r="H59" s="88">
        <f t="shared" si="2"/>
        <v>877.80000000000007</v>
      </c>
      <c r="I59" s="89">
        <f t="shared" si="7"/>
        <v>19480</v>
      </c>
      <c r="J59" s="90">
        <f t="shared" si="3"/>
        <v>15545040</v>
      </c>
      <c r="K59" s="109">
        <f t="shared" si="4"/>
        <v>18343147</v>
      </c>
      <c r="L59" s="92">
        <f t="shared" si="5"/>
        <v>46000</v>
      </c>
      <c r="M59" s="91">
        <f t="shared" si="6"/>
        <v>2282280</v>
      </c>
      <c r="N59" s="3"/>
      <c r="R59" s="2"/>
    </row>
    <row r="60" spans="1:18" ht="16.5" x14ac:dyDescent="0.3">
      <c r="A60" s="85">
        <v>59</v>
      </c>
      <c r="B60" s="86">
        <v>1605</v>
      </c>
      <c r="C60" s="93">
        <v>16</v>
      </c>
      <c r="D60" s="86" t="s">
        <v>18</v>
      </c>
      <c r="E60" s="86">
        <v>649</v>
      </c>
      <c r="F60" s="88">
        <v>102</v>
      </c>
      <c r="G60" s="88">
        <f t="shared" si="1"/>
        <v>751</v>
      </c>
      <c r="H60" s="88">
        <f t="shared" si="2"/>
        <v>826.1</v>
      </c>
      <c r="I60" s="89">
        <f t="shared" si="7"/>
        <v>19480</v>
      </c>
      <c r="J60" s="90">
        <f t="shared" si="3"/>
        <v>14629480</v>
      </c>
      <c r="K60" s="109">
        <f t="shared" si="4"/>
        <v>17262786</v>
      </c>
      <c r="L60" s="92">
        <f t="shared" si="5"/>
        <v>43000</v>
      </c>
      <c r="M60" s="91">
        <f t="shared" si="6"/>
        <v>2147860</v>
      </c>
      <c r="N60" s="3"/>
      <c r="R60" s="2"/>
    </row>
    <row r="61" spans="1:18" ht="16.5" x14ac:dyDescent="0.3">
      <c r="A61" s="85">
        <v>60</v>
      </c>
      <c r="B61" s="86">
        <v>1606</v>
      </c>
      <c r="C61" s="93">
        <v>16</v>
      </c>
      <c r="D61" s="86" t="s">
        <v>18</v>
      </c>
      <c r="E61" s="86">
        <v>482</v>
      </c>
      <c r="F61" s="88">
        <v>93</v>
      </c>
      <c r="G61" s="88">
        <f t="shared" si="1"/>
        <v>575</v>
      </c>
      <c r="H61" s="88">
        <f t="shared" si="2"/>
        <v>632.5</v>
      </c>
      <c r="I61" s="89">
        <f t="shared" si="7"/>
        <v>19480</v>
      </c>
      <c r="J61" s="90">
        <f t="shared" si="3"/>
        <v>11201000</v>
      </c>
      <c r="K61" s="109">
        <f t="shared" si="4"/>
        <v>13217180</v>
      </c>
      <c r="L61" s="92">
        <f t="shared" si="5"/>
        <v>33000</v>
      </c>
      <c r="M61" s="91">
        <f t="shared" si="6"/>
        <v>1644500</v>
      </c>
      <c r="N61" s="3"/>
      <c r="R61" s="2"/>
    </row>
    <row r="62" spans="1:18" ht="16.5" x14ac:dyDescent="0.3">
      <c r="A62" s="85">
        <v>61</v>
      </c>
      <c r="B62" s="86">
        <v>1607</v>
      </c>
      <c r="C62" s="93">
        <v>16</v>
      </c>
      <c r="D62" s="86" t="s">
        <v>18</v>
      </c>
      <c r="E62" s="86">
        <v>554</v>
      </c>
      <c r="F62" s="88">
        <v>108</v>
      </c>
      <c r="G62" s="88">
        <f t="shared" si="1"/>
        <v>662</v>
      </c>
      <c r="H62" s="88">
        <f t="shared" si="2"/>
        <v>728.2</v>
      </c>
      <c r="I62" s="89">
        <f t="shared" si="7"/>
        <v>19480</v>
      </c>
      <c r="J62" s="90">
        <f t="shared" si="3"/>
        <v>12895760</v>
      </c>
      <c r="K62" s="109">
        <f t="shared" si="4"/>
        <v>15216997</v>
      </c>
      <c r="L62" s="92">
        <f t="shared" si="5"/>
        <v>38000</v>
      </c>
      <c r="M62" s="91">
        <f t="shared" si="6"/>
        <v>1893320.0000000002</v>
      </c>
      <c r="N62" s="3"/>
      <c r="R62" s="2"/>
    </row>
    <row r="63" spans="1:18" ht="16.5" x14ac:dyDescent="0.3">
      <c r="A63" s="85">
        <v>62</v>
      </c>
      <c r="B63" s="86">
        <v>1701</v>
      </c>
      <c r="C63" s="93">
        <v>17</v>
      </c>
      <c r="D63" s="86" t="s">
        <v>19</v>
      </c>
      <c r="E63" s="86">
        <v>898</v>
      </c>
      <c r="F63" s="88">
        <v>117</v>
      </c>
      <c r="G63" s="88">
        <f t="shared" si="1"/>
        <v>1015</v>
      </c>
      <c r="H63" s="88">
        <f t="shared" si="2"/>
        <v>1116.5</v>
      </c>
      <c r="I63" s="89">
        <f>I58+60</f>
        <v>19540</v>
      </c>
      <c r="J63" s="90">
        <f t="shared" si="3"/>
        <v>19833100</v>
      </c>
      <c r="K63" s="109">
        <f t="shared" si="4"/>
        <v>23403058</v>
      </c>
      <c r="L63" s="92">
        <f t="shared" si="5"/>
        <v>58500</v>
      </c>
      <c r="M63" s="91">
        <f t="shared" si="6"/>
        <v>2902900</v>
      </c>
      <c r="N63" s="3"/>
      <c r="R63" s="2"/>
    </row>
    <row r="64" spans="1:18" ht="16.5" x14ac:dyDescent="0.3">
      <c r="A64" s="85">
        <v>63</v>
      </c>
      <c r="B64" s="86">
        <v>1702</v>
      </c>
      <c r="C64" s="93">
        <v>17</v>
      </c>
      <c r="D64" s="86" t="s">
        <v>18</v>
      </c>
      <c r="E64" s="86">
        <v>635</v>
      </c>
      <c r="F64" s="88">
        <v>126</v>
      </c>
      <c r="G64" s="88">
        <f t="shared" si="1"/>
        <v>761</v>
      </c>
      <c r="H64" s="88">
        <f t="shared" si="2"/>
        <v>837.1</v>
      </c>
      <c r="I64" s="89">
        <f t="shared" si="7"/>
        <v>19540</v>
      </c>
      <c r="J64" s="90">
        <f t="shared" si="3"/>
        <v>14869940</v>
      </c>
      <c r="K64" s="109">
        <f t="shared" si="4"/>
        <v>17546529</v>
      </c>
      <c r="L64" s="92">
        <f t="shared" si="5"/>
        <v>44000</v>
      </c>
      <c r="M64" s="91">
        <f t="shared" si="6"/>
        <v>2176460</v>
      </c>
      <c r="N64" s="3"/>
      <c r="R64" s="2"/>
    </row>
    <row r="65" spans="1:18" ht="16.5" x14ac:dyDescent="0.3">
      <c r="A65" s="85">
        <v>64</v>
      </c>
      <c r="B65" s="86">
        <v>1703</v>
      </c>
      <c r="C65" s="93">
        <v>17</v>
      </c>
      <c r="D65" s="86" t="s">
        <v>19</v>
      </c>
      <c r="E65" s="86">
        <v>894</v>
      </c>
      <c r="F65" s="88">
        <v>188</v>
      </c>
      <c r="G65" s="88">
        <f t="shared" si="1"/>
        <v>1082</v>
      </c>
      <c r="H65" s="88">
        <f t="shared" si="2"/>
        <v>1190.2</v>
      </c>
      <c r="I65" s="89">
        <f t="shared" si="7"/>
        <v>19540</v>
      </c>
      <c r="J65" s="90">
        <f t="shared" si="3"/>
        <v>21142280</v>
      </c>
      <c r="K65" s="109">
        <f t="shared" si="4"/>
        <v>24947890</v>
      </c>
      <c r="L65" s="92">
        <f t="shared" si="5"/>
        <v>62500</v>
      </c>
      <c r="M65" s="91">
        <f t="shared" si="6"/>
        <v>3094520</v>
      </c>
      <c r="N65" s="3"/>
      <c r="R65" s="2"/>
    </row>
    <row r="66" spans="1:18" ht="16.5" x14ac:dyDescent="0.3">
      <c r="A66" s="85">
        <v>65</v>
      </c>
      <c r="B66" s="86">
        <v>1704</v>
      </c>
      <c r="C66" s="93">
        <v>17</v>
      </c>
      <c r="D66" s="86" t="s">
        <v>18</v>
      </c>
      <c r="E66" s="86">
        <v>653</v>
      </c>
      <c r="F66" s="88">
        <v>145</v>
      </c>
      <c r="G66" s="88">
        <f t="shared" si="1"/>
        <v>798</v>
      </c>
      <c r="H66" s="88">
        <f t="shared" si="2"/>
        <v>877.80000000000007</v>
      </c>
      <c r="I66" s="89">
        <f t="shared" si="7"/>
        <v>19540</v>
      </c>
      <c r="J66" s="90">
        <f t="shared" si="3"/>
        <v>15592920</v>
      </c>
      <c r="K66" s="109">
        <f t="shared" si="4"/>
        <v>18399646</v>
      </c>
      <c r="L66" s="92">
        <f t="shared" si="5"/>
        <v>46000</v>
      </c>
      <c r="M66" s="91">
        <f t="shared" si="6"/>
        <v>2282280</v>
      </c>
      <c r="N66" s="3"/>
      <c r="R66" s="2"/>
    </row>
    <row r="67" spans="1:18" ht="16.5" x14ac:dyDescent="0.3">
      <c r="A67" s="85">
        <v>66</v>
      </c>
      <c r="B67" s="86">
        <v>1705</v>
      </c>
      <c r="C67" s="93">
        <v>17</v>
      </c>
      <c r="D67" s="86" t="s">
        <v>18</v>
      </c>
      <c r="E67" s="86">
        <v>649</v>
      </c>
      <c r="F67" s="88">
        <v>102</v>
      </c>
      <c r="G67" s="88">
        <f t="shared" ref="G67:G130" si="8">E67+F67</f>
        <v>751</v>
      </c>
      <c r="H67" s="88">
        <f t="shared" ref="H67:H130" si="9">G67*1.1</f>
        <v>826.1</v>
      </c>
      <c r="I67" s="89">
        <f t="shared" si="7"/>
        <v>19540</v>
      </c>
      <c r="J67" s="90">
        <f t="shared" ref="J67:J130" si="10">G67*I67</f>
        <v>14674540</v>
      </c>
      <c r="K67" s="109">
        <f t="shared" ref="K67:K130" si="11">ROUND(J67*1.18,0)</f>
        <v>17315957</v>
      </c>
      <c r="L67" s="92">
        <f t="shared" ref="L67:L130" si="12">MROUND((K67*0.03/12),500)</f>
        <v>43500</v>
      </c>
      <c r="M67" s="91">
        <f t="shared" ref="M67:M130" si="13">H67*2600</f>
        <v>2147860</v>
      </c>
      <c r="N67" s="3"/>
      <c r="R67" s="2"/>
    </row>
    <row r="68" spans="1:18" ht="16.5" x14ac:dyDescent="0.3">
      <c r="A68" s="85">
        <v>67</v>
      </c>
      <c r="B68" s="86">
        <v>1706</v>
      </c>
      <c r="C68" s="93">
        <v>17</v>
      </c>
      <c r="D68" s="86" t="s">
        <v>18</v>
      </c>
      <c r="E68" s="86">
        <v>482</v>
      </c>
      <c r="F68" s="88">
        <v>93</v>
      </c>
      <c r="G68" s="88">
        <f t="shared" si="8"/>
        <v>575</v>
      </c>
      <c r="H68" s="88">
        <f t="shared" si="9"/>
        <v>632.5</v>
      </c>
      <c r="I68" s="89">
        <f t="shared" si="7"/>
        <v>19540</v>
      </c>
      <c r="J68" s="90">
        <f t="shared" si="10"/>
        <v>11235500</v>
      </c>
      <c r="K68" s="109">
        <f t="shared" si="11"/>
        <v>13257890</v>
      </c>
      <c r="L68" s="92">
        <f t="shared" si="12"/>
        <v>33000</v>
      </c>
      <c r="M68" s="91">
        <f t="shared" si="13"/>
        <v>1644500</v>
      </c>
      <c r="N68" s="3"/>
      <c r="R68" s="2"/>
    </row>
    <row r="69" spans="1:18" ht="16.5" x14ac:dyDescent="0.3">
      <c r="A69" s="85">
        <v>68</v>
      </c>
      <c r="B69" s="86">
        <v>1707</v>
      </c>
      <c r="C69" s="93">
        <v>17</v>
      </c>
      <c r="D69" s="86" t="s">
        <v>18</v>
      </c>
      <c r="E69" s="86">
        <v>554</v>
      </c>
      <c r="F69" s="88">
        <v>108</v>
      </c>
      <c r="G69" s="88">
        <f t="shared" si="8"/>
        <v>662</v>
      </c>
      <c r="H69" s="88">
        <f t="shared" si="9"/>
        <v>728.2</v>
      </c>
      <c r="I69" s="89">
        <f t="shared" si="7"/>
        <v>19540</v>
      </c>
      <c r="J69" s="90">
        <f t="shared" si="10"/>
        <v>12935480</v>
      </c>
      <c r="K69" s="109">
        <f t="shared" si="11"/>
        <v>15263866</v>
      </c>
      <c r="L69" s="92">
        <f t="shared" si="12"/>
        <v>38000</v>
      </c>
      <c r="M69" s="91">
        <f t="shared" si="13"/>
        <v>1893320.0000000002</v>
      </c>
      <c r="N69" s="3"/>
      <c r="R69" s="2"/>
    </row>
    <row r="70" spans="1:18" ht="16.5" x14ac:dyDescent="0.3">
      <c r="A70" s="85">
        <v>69</v>
      </c>
      <c r="B70" s="86">
        <v>1801</v>
      </c>
      <c r="C70" s="93">
        <v>18</v>
      </c>
      <c r="D70" s="86" t="s">
        <v>19</v>
      </c>
      <c r="E70" s="86">
        <v>898</v>
      </c>
      <c r="F70" s="88">
        <v>117</v>
      </c>
      <c r="G70" s="88">
        <f t="shared" si="8"/>
        <v>1015</v>
      </c>
      <c r="H70" s="88">
        <f t="shared" si="9"/>
        <v>1116.5</v>
      </c>
      <c r="I70" s="89">
        <f>I65+60</f>
        <v>19600</v>
      </c>
      <c r="J70" s="90">
        <f t="shared" si="10"/>
        <v>19894000</v>
      </c>
      <c r="K70" s="109">
        <f t="shared" si="11"/>
        <v>23474920</v>
      </c>
      <c r="L70" s="92">
        <f t="shared" si="12"/>
        <v>58500</v>
      </c>
      <c r="M70" s="91">
        <f t="shared" si="13"/>
        <v>2902900</v>
      </c>
      <c r="N70" s="3"/>
      <c r="R70" s="2"/>
    </row>
    <row r="71" spans="1:18" ht="16.5" x14ac:dyDescent="0.3">
      <c r="A71" s="85">
        <v>70</v>
      </c>
      <c r="B71" s="86">
        <v>1802</v>
      </c>
      <c r="C71" s="93">
        <v>18</v>
      </c>
      <c r="D71" s="86" t="s">
        <v>18</v>
      </c>
      <c r="E71" s="86">
        <v>635</v>
      </c>
      <c r="F71" s="88">
        <v>126</v>
      </c>
      <c r="G71" s="88">
        <f t="shared" si="8"/>
        <v>761</v>
      </c>
      <c r="H71" s="88">
        <f t="shared" si="9"/>
        <v>837.1</v>
      </c>
      <c r="I71" s="89">
        <f t="shared" si="7"/>
        <v>19600</v>
      </c>
      <c r="J71" s="90">
        <f t="shared" si="10"/>
        <v>14915600</v>
      </c>
      <c r="K71" s="109">
        <f t="shared" si="11"/>
        <v>17600408</v>
      </c>
      <c r="L71" s="92">
        <f t="shared" si="12"/>
        <v>44000</v>
      </c>
      <c r="M71" s="91">
        <f t="shared" si="13"/>
        <v>2176460</v>
      </c>
      <c r="N71" s="3"/>
      <c r="R71" s="2"/>
    </row>
    <row r="72" spans="1:18" ht="16.5" x14ac:dyDescent="0.3">
      <c r="A72" s="85">
        <v>71</v>
      </c>
      <c r="B72" s="86">
        <v>1803</v>
      </c>
      <c r="C72" s="93">
        <v>18</v>
      </c>
      <c r="D72" s="86" t="s">
        <v>19</v>
      </c>
      <c r="E72" s="86">
        <v>894</v>
      </c>
      <c r="F72" s="88">
        <v>188</v>
      </c>
      <c r="G72" s="88">
        <f t="shared" si="8"/>
        <v>1082</v>
      </c>
      <c r="H72" s="88">
        <f t="shared" si="9"/>
        <v>1190.2</v>
      </c>
      <c r="I72" s="89">
        <f t="shared" si="7"/>
        <v>19600</v>
      </c>
      <c r="J72" s="90">
        <f t="shared" si="10"/>
        <v>21207200</v>
      </c>
      <c r="K72" s="109">
        <f t="shared" si="11"/>
        <v>25024496</v>
      </c>
      <c r="L72" s="92">
        <f t="shared" si="12"/>
        <v>62500</v>
      </c>
      <c r="M72" s="91">
        <f t="shared" si="13"/>
        <v>3094520</v>
      </c>
      <c r="N72" s="3"/>
      <c r="R72" s="2"/>
    </row>
    <row r="73" spans="1:18" ht="16.5" x14ac:dyDescent="0.3">
      <c r="A73" s="85">
        <v>72</v>
      </c>
      <c r="B73" s="86">
        <v>1804</v>
      </c>
      <c r="C73" s="93">
        <v>18</v>
      </c>
      <c r="D73" s="86" t="s">
        <v>18</v>
      </c>
      <c r="E73" s="86">
        <v>653</v>
      </c>
      <c r="F73" s="88">
        <v>145</v>
      </c>
      <c r="G73" s="88">
        <f t="shared" si="8"/>
        <v>798</v>
      </c>
      <c r="H73" s="88">
        <f t="shared" si="9"/>
        <v>877.80000000000007</v>
      </c>
      <c r="I73" s="89">
        <f t="shared" ref="I73:I76" si="14">I72</f>
        <v>19600</v>
      </c>
      <c r="J73" s="90">
        <f t="shared" si="10"/>
        <v>15640800</v>
      </c>
      <c r="K73" s="109">
        <f t="shared" si="11"/>
        <v>18456144</v>
      </c>
      <c r="L73" s="92">
        <f t="shared" si="12"/>
        <v>46000</v>
      </c>
      <c r="M73" s="91">
        <f t="shared" si="13"/>
        <v>2282280</v>
      </c>
      <c r="N73" s="3"/>
      <c r="R73" s="2"/>
    </row>
    <row r="74" spans="1:18" ht="16.5" x14ac:dyDescent="0.3">
      <c r="A74" s="85">
        <v>73</v>
      </c>
      <c r="B74" s="86">
        <v>1805</v>
      </c>
      <c r="C74" s="93">
        <v>18</v>
      </c>
      <c r="D74" s="86" t="s">
        <v>18</v>
      </c>
      <c r="E74" s="86">
        <v>649</v>
      </c>
      <c r="F74" s="88">
        <v>102</v>
      </c>
      <c r="G74" s="88">
        <f t="shared" si="8"/>
        <v>751</v>
      </c>
      <c r="H74" s="88">
        <f t="shared" si="9"/>
        <v>826.1</v>
      </c>
      <c r="I74" s="89">
        <f t="shared" si="14"/>
        <v>19600</v>
      </c>
      <c r="J74" s="90">
        <f t="shared" si="10"/>
        <v>14719600</v>
      </c>
      <c r="K74" s="109">
        <f t="shared" si="11"/>
        <v>17369128</v>
      </c>
      <c r="L74" s="92">
        <f t="shared" si="12"/>
        <v>43500</v>
      </c>
      <c r="M74" s="91">
        <f t="shared" si="13"/>
        <v>2147860</v>
      </c>
      <c r="N74" s="3"/>
      <c r="R74" s="2"/>
    </row>
    <row r="75" spans="1:18" ht="16.5" x14ac:dyDescent="0.3">
      <c r="A75" s="85">
        <v>74</v>
      </c>
      <c r="B75" s="86">
        <v>1807</v>
      </c>
      <c r="C75" s="93">
        <v>18</v>
      </c>
      <c r="D75" s="86" t="s">
        <v>18</v>
      </c>
      <c r="E75" s="86">
        <v>554</v>
      </c>
      <c r="F75" s="88">
        <v>108</v>
      </c>
      <c r="G75" s="88">
        <f t="shared" si="8"/>
        <v>662</v>
      </c>
      <c r="H75" s="88">
        <f t="shared" si="9"/>
        <v>728.2</v>
      </c>
      <c r="I75" s="89">
        <f t="shared" si="14"/>
        <v>19600</v>
      </c>
      <c r="J75" s="90">
        <f t="shared" si="10"/>
        <v>12975200</v>
      </c>
      <c r="K75" s="109">
        <f t="shared" si="11"/>
        <v>15310736</v>
      </c>
      <c r="L75" s="92">
        <f t="shared" si="12"/>
        <v>38500</v>
      </c>
      <c r="M75" s="91">
        <f t="shared" si="13"/>
        <v>1893320.0000000002</v>
      </c>
      <c r="N75" s="3"/>
      <c r="R75" s="2"/>
    </row>
    <row r="76" spans="1:18" ht="16.5" x14ac:dyDescent="0.3">
      <c r="A76" s="85">
        <v>75</v>
      </c>
      <c r="B76" s="86">
        <v>1901</v>
      </c>
      <c r="C76" s="93">
        <v>19</v>
      </c>
      <c r="D76" s="86" t="s">
        <v>19</v>
      </c>
      <c r="E76" s="86">
        <v>898</v>
      </c>
      <c r="F76" s="88">
        <v>117</v>
      </c>
      <c r="G76" s="88">
        <f t="shared" si="8"/>
        <v>1015</v>
      </c>
      <c r="H76" s="88">
        <f t="shared" si="9"/>
        <v>1116.5</v>
      </c>
      <c r="I76" s="89">
        <f>I71+60</f>
        <v>19660</v>
      </c>
      <c r="J76" s="90">
        <f t="shared" si="10"/>
        <v>19954900</v>
      </c>
      <c r="K76" s="109">
        <f t="shared" si="11"/>
        <v>23546782</v>
      </c>
      <c r="L76" s="92">
        <f t="shared" si="12"/>
        <v>59000</v>
      </c>
      <c r="M76" s="91">
        <f t="shared" si="13"/>
        <v>2902900</v>
      </c>
      <c r="N76" s="3"/>
      <c r="R76" s="2"/>
    </row>
    <row r="77" spans="1:18" ht="16.5" x14ac:dyDescent="0.3">
      <c r="A77" s="85">
        <v>76</v>
      </c>
      <c r="B77" s="86">
        <v>1902</v>
      </c>
      <c r="C77" s="93">
        <v>19</v>
      </c>
      <c r="D77" s="86" t="s">
        <v>18</v>
      </c>
      <c r="E77" s="86">
        <v>635</v>
      </c>
      <c r="F77" s="88">
        <v>126</v>
      </c>
      <c r="G77" s="88">
        <f t="shared" si="8"/>
        <v>761</v>
      </c>
      <c r="H77" s="88">
        <f t="shared" si="9"/>
        <v>837.1</v>
      </c>
      <c r="I77" s="89">
        <f t="shared" ref="I77:I82" si="15">I76</f>
        <v>19660</v>
      </c>
      <c r="J77" s="90">
        <f t="shared" si="10"/>
        <v>14961260</v>
      </c>
      <c r="K77" s="109">
        <f t="shared" si="11"/>
        <v>17654287</v>
      </c>
      <c r="L77" s="92">
        <f t="shared" si="12"/>
        <v>44000</v>
      </c>
      <c r="M77" s="91">
        <f t="shared" si="13"/>
        <v>2176460</v>
      </c>
      <c r="N77" s="3"/>
      <c r="R77" s="2"/>
    </row>
    <row r="78" spans="1:18" ht="16.5" x14ac:dyDescent="0.3">
      <c r="A78" s="85">
        <v>77</v>
      </c>
      <c r="B78" s="86">
        <v>1903</v>
      </c>
      <c r="C78" s="93">
        <v>19</v>
      </c>
      <c r="D78" s="86" t="s">
        <v>19</v>
      </c>
      <c r="E78" s="86">
        <v>894</v>
      </c>
      <c r="F78" s="88">
        <v>188</v>
      </c>
      <c r="G78" s="88">
        <f t="shared" si="8"/>
        <v>1082</v>
      </c>
      <c r="H78" s="88">
        <f t="shared" si="9"/>
        <v>1190.2</v>
      </c>
      <c r="I78" s="89">
        <f t="shared" si="15"/>
        <v>19660</v>
      </c>
      <c r="J78" s="90">
        <f t="shared" si="10"/>
        <v>21272120</v>
      </c>
      <c r="K78" s="109">
        <f t="shared" si="11"/>
        <v>25101102</v>
      </c>
      <c r="L78" s="92">
        <f t="shared" si="12"/>
        <v>63000</v>
      </c>
      <c r="M78" s="91">
        <f t="shared" si="13"/>
        <v>3094520</v>
      </c>
      <c r="N78" s="3"/>
      <c r="R78" s="2"/>
    </row>
    <row r="79" spans="1:18" ht="16.5" x14ac:dyDescent="0.3">
      <c r="A79" s="85">
        <v>78</v>
      </c>
      <c r="B79" s="86">
        <v>1904</v>
      </c>
      <c r="C79" s="93">
        <v>19</v>
      </c>
      <c r="D79" s="86" t="s">
        <v>18</v>
      </c>
      <c r="E79" s="86">
        <v>653</v>
      </c>
      <c r="F79" s="88">
        <v>145</v>
      </c>
      <c r="G79" s="88">
        <f t="shared" si="8"/>
        <v>798</v>
      </c>
      <c r="H79" s="88">
        <f t="shared" si="9"/>
        <v>877.80000000000007</v>
      </c>
      <c r="I79" s="89">
        <f t="shared" si="15"/>
        <v>19660</v>
      </c>
      <c r="J79" s="90">
        <f t="shared" si="10"/>
        <v>15688680</v>
      </c>
      <c r="K79" s="109">
        <f t="shared" si="11"/>
        <v>18512642</v>
      </c>
      <c r="L79" s="92">
        <f t="shared" si="12"/>
        <v>46500</v>
      </c>
      <c r="M79" s="91">
        <f t="shared" si="13"/>
        <v>2282280</v>
      </c>
      <c r="N79" s="3"/>
      <c r="R79" s="2"/>
    </row>
    <row r="80" spans="1:18" ht="16.5" x14ac:dyDescent="0.3">
      <c r="A80" s="85">
        <v>79</v>
      </c>
      <c r="B80" s="86">
        <v>1905</v>
      </c>
      <c r="C80" s="93">
        <v>19</v>
      </c>
      <c r="D80" s="86" t="s">
        <v>18</v>
      </c>
      <c r="E80" s="86">
        <v>649</v>
      </c>
      <c r="F80" s="88">
        <v>102</v>
      </c>
      <c r="G80" s="88">
        <f t="shared" si="8"/>
        <v>751</v>
      </c>
      <c r="H80" s="88">
        <f t="shared" si="9"/>
        <v>826.1</v>
      </c>
      <c r="I80" s="89">
        <f t="shared" si="15"/>
        <v>19660</v>
      </c>
      <c r="J80" s="90">
        <f t="shared" si="10"/>
        <v>14764660</v>
      </c>
      <c r="K80" s="109">
        <f t="shared" si="11"/>
        <v>17422299</v>
      </c>
      <c r="L80" s="92">
        <f t="shared" si="12"/>
        <v>43500</v>
      </c>
      <c r="M80" s="91">
        <f t="shared" si="13"/>
        <v>2147860</v>
      </c>
      <c r="N80" s="3"/>
      <c r="R80" s="2"/>
    </row>
    <row r="81" spans="1:18" ht="16.5" x14ac:dyDescent="0.3">
      <c r="A81" s="85">
        <v>80</v>
      </c>
      <c r="B81" s="86">
        <v>1906</v>
      </c>
      <c r="C81" s="93">
        <v>19</v>
      </c>
      <c r="D81" s="86" t="s">
        <v>18</v>
      </c>
      <c r="E81" s="86">
        <v>482</v>
      </c>
      <c r="F81" s="88">
        <v>93</v>
      </c>
      <c r="G81" s="88">
        <f t="shared" si="8"/>
        <v>575</v>
      </c>
      <c r="H81" s="88">
        <f t="shared" si="9"/>
        <v>632.5</v>
      </c>
      <c r="I81" s="89">
        <f t="shared" si="15"/>
        <v>19660</v>
      </c>
      <c r="J81" s="90">
        <f t="shared" si="10"/>
        <v>11304500</v>
      </c>
      <c r="K81" s="109">
        <f t="shared" si="11"/>
        <v>13339310</v>
      </c>
      <c r="L81" s="92">
        <f t="shared" si="12"/>
        <v>33500</v>
      </c>
      <c r="M81" s="91">
        <f t="shared" si="13"/>
        <v>1644500</v>
      </c>
      <c r="N81" s="3"/>
      <c r="R81" s="2"/>
    </row>
    <row r="82" spans="1:18" ht="16.5" x14ac:dyDescent="0.3">
      <c r="A82" s="85">
        <v>81</v>
      </c>
      <c r="B82" s="86">
        <v>1907</v>
      </c>
      <c r="C82" s="93">
        <v>19</v>
      </c>
      <c r="D82" s="86" t="s">
        <v>18</v>
      </c>
      <c r="E82" s="86">
        <v>554</v>
      </c>
      <c r="F82" s="88">
        <v>108</v>
      </c>
      <c r="G82" s="88">
        <f t="shared" si="8"/>
        <v>662</v>
      </c>
      <c r="H82" s="88">
        <f t="shared" si="9"/>
        <v>728.2</v>
      </c>
      <c r="I82" s="89">
        <f t="shared" si="15"/>
        <v>19660</v>
      </c>
      <c r="J82" s="90">
        <f t="shared" si="10"/>
        <v>13014920</v>
      </c>
      <c r="K82" s="109">
        <f t="shared" si="11"/>
        <v>15357606</v>
      </c>
      <c r="L82" s="92">
        <f t="shared" si="12"/>
        <v>38500</v>
      </c>
      <c r="M82" s="91">
        <f t="shared" si="13"/>
        <v>1893320.0000000002</v>
      </c>
      <c r="N82" s="3"/>
      <c r="R82" s="2"/>
    </row>
    <row r="83" spans="1:18" ht="16.5" x14ac:dyDescent="0.3">
      <c r="A83" s="85">
        <v>82</v>
      </c>
      <c r="B83" s="86">
        <v>2001</v>
      </c>
      <c r="C83" s="93">
        <v>20</v>
      </c>
      <c r="D83" s="86" t="s">
        <v>19</v>
      </c>
      <c r="E83" s="86">
        <v>898</v>
      </c>
      <c r="F83" s="88">
        <v>117</v>
      </c>
      <c r="G83" s="88">
        <f t="shared" si="8"/>
        <v>1015</v>
      </c>
      <c r="H83" s="88">
        <f t="shared" si="9"/>
        <v>1116.5</v>
      </c>
      <c r="I83" s="89">
        <f>I78+60</f>
        <v>19720</v>
      </c>
      <c r="J83" s="90">
        <f t="shared" si="10"/>
        <v>20015800</v>
      </c>
      <c r="K83" s="109">
        <f t="shared" si="11"/>
        <v>23618644</v>
      </c>
      <c r="L83" s="92">
        <f t="shared" si="12"/>
        <v>59000</v>
      </c>
      <c r="M83" s="91">
        <f t="shared" si="13"/>
        <v>2902900</v>
      </c>
      <c r="N83" s="3"/>
      <c r="R83" s="2"/>
    </row>
    <row r="84" spans="1:18" ht="16.5" x14ac:dyDescent="0.3">
      <c r="A84" s="85">
        <v>83</v>
      </c>
      <c r="B84" s="86">
        <v>2002</v>
      </c>
      <c r="C84" s="93">
        <v>20</v>
      </c>
      <c r="D84" s="86" t="s">
        <v>18</v>
      </c>
      <c r="E84" s="86">
        <v>635</v>
      </c>
      <c r="F84" s="88">
        <v>126</v>
      </c>
      <c r="G84" s="88">
        <f t="shared" si="8"/>
        <v>761</v>
      </c>
      <c r="H84" s="88">
        <f t="shared" si="9"/>
        <v>837.1</v>
      </c>
      <c r="I84" s="89">
        <f t="shared" ref="I84:I89" si="16">I83</f>
        <v>19720</v>
      </c>
      <c r="J84" s="90">
        <f t="shared" si="10"/>
        <v>15006920</v>
      </c>
      <c r="K84" s="109">
        <f t="shared" si="11"/>
        <v>17708166</v>
      </c>
      <c r="L84" s="92">
        <f t="shared" si="12"/>
        <v>44500</v>
      </c>
      <c r="M84" s="91">
        <f t="shared" si="13"/>
        <v>2176460</v>
      </c>
      <c r="N84" s="3"/>
      <c r="R84" s="2"/>
    </row>
    <row r="85" spans="1:18" ht="16.5" x14ac:dyDescent="0.3">
      <c r="A85" s="85">
        <v>84</v>
      </c>
      <c r="B85" s="86">
        <v>2003</v>
      </c>
      <c r="C85" s="93">
        <v>20</v>
      </c>
      <c r="D85" s="86" t="s">
        <v>19</v>
      </c>
      <c r="E85" s="86">
        <v>894</v>
      </c>
      <c r="F85" s="88">
        <v>188</v>
      </c>
      <c r="G85" s="88">
        <f t="shared" si="8"/>
        <v>1082</v>
      </c>
      <c r="H85" s="88">
        <f t="shared" si="9"/>
        <v>1190.2</v>
      </c>
      <c r="I85" s="89">
        <f t="shared" si="16"/>
        <v>19720</v>
      </c>
      <c r="J85" s="90">
        <f t="shared" si="10"/>
        <v>21337040</v>
      </c>
      <c r="K85" s="109">
        <f t="shared" si="11"/>
        <v>25177707</v>
      </c>
      <c r="L85" s="92">
        <f t="shared" si="12"/>
        <v>63000</v>
      </c>
      <c r="M85" s="91">
        <f t="shared" si="13"/>
        <v>3094520</v>
      </c>
      <c r="N85" s="3"/>
      <c r="R85" s="2"/>
    </row>
    <row r="86" spans="1:18" ht="16.5" x14ac:dyDescent="0.3">
      <c r="A86" s="85">
        <v>85</v>
      </c>
      <c r="B86" s="86">
        <v>2004</v>
      </c>
      <c r="C86" s="93">
        <v>20</v>
      </c>
      <c r="D86" s="86" t="s">
        <v>18</v>
      </c>
      <c r="E86" s="86">
        <v>653</v>
      </c>
      <c r="F86" s="88">
        <v>145</v>
      </c>
      <c r="G86" s="88">
        <f t="shared" si="8"/>
        <v>798</v>
      </c>
      <c r="H86" s="88">
        <f t="shared" si="9"/>
        <v>877.80000000000007</v>
      </c>
      <c r="I86" s="89">
        <f t="shared" si="16"/>
        <v>19720</v>
      </c>
      <c r="J86" s="90">
        <f t="shared" si="10"/>
        <v>15736560</v>
      </c>
      <c r="K86" s="109">
        <f t="shared" si="11"/>
        <v>18569141</v>
      </c>
      <c r="L86" s="92">
        <f t="shared" si="12"/>
        <v>46500</v>
      </c>
      <c r="M86" s="91">
        <f t="shared" si="13"/>
        <v>2282280</v>
      </c>
      <c r="N86" s="3"/>
      <c r="R86" s="2"/>
    </row>
    <row r="87" spans="1:18" ht="16.5" x14ac:dyDescent="0.3">
      <c r="A87" s="85">
        <v>86</v>
      </c>
      <c r="B87" s="86">
        <v>2005</v>
      </c>
      <c r="C87" s="93">
        <v>20</v>
      </c>
      <c r="D87" s="86" t="s">
        <v>18</v>
      </c>
      <c r="E87" s="86">
        <v>649</v>
      </c>
      <c r="F87" s="88">
        <v>102</v>
      </c>
      <c r="G87" s="88">
        <f t="shared" si="8"/>
        <v>751</v>
      </c>
      <c r="H87" s="88">
        <f t="shared" si="9"/>
        <v>826.1</v>
      </c>
      <c r="I87" s="89">
        <f t="shared" si="16"/>
        <v>19720</v>
      </c>
      <c r="J87" s="90">
        <f t="shared" si="10"/>
        <v>14809720</v>
      </c>
      <c r="K87" s="109">
        <f t="shared" si="11"/>
        <v>17475470</v>
      </c>
      <c r="L87" s="92">
        <f t="shared" si="12"/>
        <v>43500</v>
      </c>
      <c r="M87" s="91">
        <f t="shared" si="13"/>
        <v>2147860</v>
      </c>
      <c r="N87" s="3"/>
      <c r="R87" s="2"/>
    </row>
    <row r="88" spans="1:18" ht="16.5" x14ac:dyDescent="0.3">
      <c r="A88" s="85">
        <v>87</v>
      </c>
      <c r="B88" s="86">
        <v>2006</v>
      </c>
      <c r="C88" s="93">
        <v>20</v>
      </c>
      <c r="D88" s="86" t="s">
        <v>18</v>
      </c>
      <c r="E88" s="86">
        <v>482</v>
      </c>
      <c r="F88" s="88">
        <v>93</v>
      </c>
      <c r="G88" s="88">
        <f t="shared" si="8"/>
        <v>575</v>
      </c>
      <c r="H88" s="88">
        <f t="shared" si="9"/>
        <v>632.5</v>
      </c>
      <c r="I88" s="89">
        <f t="shared" si="16"/>
        <v>19720</v>
      </c>
      <c r="J88" s="90">
        <f t="shared" si="10"/>
        <v>11339000</v>
      </c>
      <c r="K88" s="109">
        <f t="shared" si="11"/>
        <v>13380020</v>
      </c>
      <c r="L88" s="92">
        <f t="shared" si="12"/>
        <v>33500</v>
      </c>
      <c r="M88" s="91">
        <f t="shared" si="13"/>
        <v>1644500</v>
      </c>
      <c r="N88" s="3"/>
      <c r="R88" s="2"/>
    </row>
    <row r="89" spans="1:18" ht="16.5" x14ac:dyDescent="0.3">
      <c r="A89" s="85">
        <v>88</v>
      </c>
      <c r="B89" s="86">
        <v>2007</v>
      </c>
      <c r="C89" s="93">
        <v>20</v>
      </c>
      <c r="D89" s="86" t="s">
        <v>18</v>
      </c>
      <c r="E89" s="86">
        <v>554</v>
      </c>
      <c r="F89" s="88">
        <v>108</v>
      </c>
      <c r="G89" s="88">
        <f t="shared" si="8"/>
        <v>662</v>
      </c>
      <c r="H89" s="88">
        <f t="shared" si="9"/>
        <v>728.2</v>
      </c>
      <c r="I89" s="89">
        <f t="shared" si="16"/>
        <v>19720</v>
      </c>
      <c r="J89" s="90">
        <f t="shared" si="10"/>
        <v>13054640</v>
      </c>
      <c r="K89" s="109">
        <f t="shared" si="11"/>
        <v>15404475</v>
      </c>
      <c r="L89" s="92">
        <f t="shared" si="12"/>
        <v>38500</v>
      </c>
      <c r="M89" s="91">
        <f t="shared" si="13"/>
        <v>1893320.0000000002</v>
      </c>
      <c r="N89" s="3"/>
      <c r="R89" s="2"/>
    </row>
    <row r="90" spans="1:18" ht="16.5" x14ac:dyDescent="0.3">
      <c r="A90" s="85">
        <v>89</v>
      </c>
      <c r="B90" s="86">
        <v>2101</v>
      </c>
      <c r="C90" s="93">
        <v>21</v>
      </c>
      <c r="D90" s="86" t="s">
        <v>19</v>
      </c>
      <c r="E90" s="86">
        <v>898</v>
      </c>
      <c r="F90" s="88">
        <v>117</v>
      </c>
      <c r="G90" s="88">
        <f t="shared" si="8"/>
        <v>1015</v>
      </c>
      <c r="H90" s="88">
        <f t="shared" si="9"/>
        <v>1116.5</v>
      </c>
      <c r="I90" s="89">
        <f>I85+60</f>
        <v>19780</v>
      </c>
      <c r="J90" s="90">
        <f t="shared" si="10"/>
        <v>20076700</v>
      </c>
      <c r="K90" s="109">
        <f t="shared" si="11"/>
        <v>23690506</v>
      </c>
      <c r="L90" s="92">
        <f t="shared" si="12"/>
        <v>59000</v>
      </c>
      <c r="M90" s="91">
        <f t="shared" si="13"/>
        <v>2902900</v>
      </c>
      <c r="N90" s="3"/>
      <c r="R90" s="2"/>
    </row>
    <row r="91" spans="1:18" ht="16.5" x14ac:dyDescent="0.3">
      <c r="A91" s="85">
        <v>90</v>
      </c>
      <c r="B91" s="86">
        <v>2102</v>
      </c>
      <c r="C91" s="93">
        <v>2</v>
      </c>
      <c r="D91" s="86" t="s">
        <v>18</v>
      </c>
      <c r="E91" s="86">
        <v>635</v>
      </c>
      <c r="F91" s="88">
        <v>126</v>
      </c>
      <c r="G91" s="88">
        <f t="shared" si="8"/>
        <v>761</v>
      </c>
      <c r="H91" s="88">
        <f t="shared" si="9"/>
        <v>837.1</v>
      </c>
      <c r="I91" s="89">
        <f t="shared" ref="I91:I96" si="17">I90</f>
        <v>19780</v>
      </c>
      <c r="J91" s="90">
        <f t="shared" si="10"/>
        <v>15052580</v>
      </c>
      <c r="K91" s="109">
        <f t="shared" si="11"/>
        <v>17762044</v>
      </c>
      <c r="L91" s="92">
        <f t="shared" si="12"/>
        <v>44500</v>
      </c>
      <c r="M91" s="91">
        <f t="shared" si="13"/>
        <v>2176460</v>
      </c>
      <c r="N91" s="3"/>
      <c r="R91" s="2"/>
    </row>
    <row r="92" spans="1:18" ht="16.5" x14ac:dyDescent="0.3">
      <c r="A92" s="85">
        <v>91</v>
      </c>
      <c r="B92" s="86">
        <v>2103</v>
      </c>
      <c r="C92" s="93">
        <v>1</v>
      </c>
      <c r="D92" s="86" t="s">
        <v>19</v>
      </c>
      <c r="E92" s="86">
        <v>894</v>
      </c>
      <c r="F92" s="88">
        <v>188</v>
      </c>
      <c r="G92" s="88">
        <f t="shared" si="8"/>
        <v>1082</v>
      </c>
      <c r="H92" s="88">
        <f t="shared" si="9"/>
        <v>1190.2</v>
      </c>
      <c r="I92" s="89">
        <f t="shared" si="17"/>
        <v>19780</v>
      </c>
      <c r="J92" s="90">
        <f t="shared" si="10"/>
        <v>21401960</v>
      </c>
      <c r="K92" s="109">
        <f t="shared" si="11"/>
        <v>25254313</v>
      </c>
      <c r="L92" s="92">
        <f t="shared" si="12"/>
        <v>63000</v>
      </c>
      <c r="M92" s="91">
        <f t="shared" si="13"/>
        <v>3094520</v>
      </c>
      <c r="N92" s="3"/>
      <c r="R92" s="2"/>
    </row>
    <row r="93" spans="1:18" ht="16.5" x14ac:dyDescent="0.3">
      <c r="A93" s="85">
        <v>92</v>
      </c>
      <c r="B93" s="86">
        <v>2104</v>
      </c>
      <c r="C93" s="93">
        <v>21</v>
      </c>
      <c r="D93" s="86" t="s">
        <v>18</v>
      </c>
      <c r="E93" s="86">
        <v>653</v>
      </c>
      <c r="F93" s="88">
        <v>145</v>
      </c>
      <c r="G93" s="88">
        <f t="shared" si="8"/>
        <v>798</v>
      </c>
      <c r="H93" s="88">
        <f t="shared" si="9"/>
        <v>877.80000000000007</v>
      </c>
      <c r="I93" s="89">
        <f t="shared" si="17"/>
        <v>19780</v>
      </c>
      <c r="J93" s="90">
        <f t="shared" si="10"/>
        <v>15784440</v>
      </c>
      <c r="K93" s="109">
        <f t="shared" si="11"/>
        <v>18625639</v>
      </c>
      <c r="L93" s="92">
        <f t="shared" si="12"/>
        <v>46500</v>
      </c>
      <c r="M93" s="91">
        <f t="shared" si="13"/>
        <v>2282280</v>
      </c>
      <c r="N93" s="3"/>
      <c r="R93" s="2"/>
    </row>
    <row r="94" spans="1:18" ht="16.5" x14ac:dyDescent="0.3">
      <c r="A94" s="85">
        <v>93</v>
      </c>
      <c r="B94" s="86">
        <v>2105</v>
      </c>
      <c r="C94" s="93">
        <v>21</v>
      </c>
      <c r="D94" s="86" t="s">
        <v>18</v>
      </c>
      <c r="E94" s="86">
        <v>649</v>
      </c>
      <c r="F94" s="88">
        <v>102</v>
      </c>
      <c r="G94" s="88">
        <f t="shared" si="8"/>
        <v>751</v>
      </c>
      <c r="H94" s="88">
        <f t="shared" si="9"/>
        <v>826.1</v>
      </c>
      <c r="I94" s="89">
        <f t="shared" si="17"/>
        <v>19780</v>
      </c>
      <c r="J94" s="90">
        <f t="shared" si="10"/>
        <v>14854780</v>
      </c>
      <c r="K94" s="109">
        <f t="shared" si="11"/>
        <v>17528640</v>
      </c>
      <c r="L94" s="92">
        <f t="shared" si="12"/>
        <v>44000</v>
      </c>
      <c r="M94" s="91">
        <f t="shared" si="13"/>
        <v>2147860</v>
      </c>
      <c r="N94" s="3"/>
      <c r="R94" s="2"/>
    </row>
    <row r="95" spans="1:18" ht="16.5" x14ac:dyDescent="0.3">
      <c r="A95" s="85">
        <v>94</v>
      </c>
      <c r="B95" s="86">
        <v>2106</v>
      </c>
      <c r="C95" s="93">
        <v>21</v>
      </c>
      <c r="D95" s="86" t="s">
        <v>18</v>
      </c>
      <c r="E95" s="86">
        <v>482</v>
      </c>
      <c r="F95" s="88">
        <v>93</v>
      </c>
      <c r="G95" s="88">
        <f t="shared" si="8"/>
        <v>575</v>
      </c>
      <c r="H95" s="88">
        <f t="shared" si="9"/>
        <v>632.5</v>
      </c>
      <c r="I95" s="89">
        <f t="shared" si="17"/>
        <v>19780</v>
      </c>
      <c r="J95" s="90">
        <f t="shared" si="10"/>
        <v>11373500</v>
      </c>
      <c r="K95" s="109">
        <f t="shared" si="11"/>
        <v>13420730</v>
      </c>
      <c r="L95" s="92">
        <f t="shared" si="12"/>
        <v>33500</v>
      </c>
      <c r="M95" s="91">
        <f t="shared" si="13"/>
        <v>1644500</v>
      </c>
      <c r="N95" s="3"/>
      <c r="R95" s="2"/>
    </row>
    <row r="96" spans="1:18" ht="16.5" x14ac:dyDescent="0.3">
      <c r="A96" s="85">
        <v>95</v>
      </c>
      <c r="B96" s="86">
        <v>2107</v>
      </c>
      <c r="C96" s="93">
        <v>21</v>
      </c>
      <c r="D96" s="86" t="s">
        <v>18</v>
      </c>
      <c r="E96" s="86">
        <v>554</v>
      </c>
      <c r="F96" s="88">
        <v>108</v>
      </c>
      <c r="G96" s="88">
        <f t="shared" si="8"/>
        <v>662</v>
      </c>
      <c r="H96" s="88">
        <f t="shared" si="9"/>
        <v>728.2</v>
      </c>
      <c r="I96" s="89">
        <f t="shared" si="17"/>
        <v>19780</v>
      </c>
      <c r="J96" s="90">
        <f t="shared" si="10"/>
        <v>13094360</v>
      </c>
      <c r="K96" s="109">
        <f t="shared" si="11"/>
        <v>15451345</v>
      </c>
      <c r="L96" s="92">
        <f t="shared" si="12"/>
        <v>38500</v>
      </c>
      <c r="M96" s="91">
        <f t="shared" si="13"/>
        <v>1893320.0000000002</v>
      </c>
      <c r="N96" s="3"/>
      <c r="R96" s="2"/>
    </row>
    <row r="97" spans="1:18" ht="16.5" x14ac:dyDescent="0.3">
      <c r="A97" s="85">
        <v>96</v>
      </c>
      <c r="B97" s="86">
        <v>2201</v>
      </c>
      <c r="C97" s="93">
        <v>22</v>
      </c>
      <c r="D97" s="86" t="s">
        <v>19</v>
      </c>
      <c r="E97" s="86">
        <v>898</v>
      </c>
      <c r="F97" s="88">
        <v>117</v>
      </c>
      <c r="G97" s="88">
        <f t="shared" si="8"/>
        <v>1015</v>
      </c>
      <c r="H97" s="88">
        <f t="shared" si="9"/>
        <v>1116.5</v>
      </c>
      <c r="I97" s="89">
        <f>I92+60</f>
        <v>19840</v>
      </c>
      <c r="J97" s="90">
        <f t="shared" si="10"/>
        <v>20137600</v>
      </c>
      <c r="K97" s="109">
        <f t="shared" si="11"/>
        <v>23762368</v>
      </c>
      <c r="L97" s="92">
        <f t="shared" si="12"/>
        <v>59500</v>
      </c>
      <c r="M97" s="91">
        <f t="shared" si="13"/>
        <v>2902900</v>
      </c>
      <c r="N97" s="3"/>
      <c r="R97" s="2"/>
    </row>
    <row r="98" spans="1:18" ht="16.5" x14ac:dyDescent="0.3">
      <c r="A98" s="85">
        <v>97</v>
      </c>
      <c r="B98" s="86">
        <v>2202</v>
      </c>
      <c r="C98" s="93">
        <v>22</v>
      </c>
      <c r="D98" s="86" t="s">
        <v>18</v>
      </c>
      <c r="E98" s="86">
        <v>635</v>
      </c>
      <c r="F98" s="88">
        <v>126</v>
      </c>
      <c r="G98" s="88">
        <f t="shared" si="8"/>
        <v>761</v>
      </c>
      <c r="H98" s="88">
        <f t="shared" si="9"/>
        <v>837.1</v>
      </c>
      <c r="I98" s="89">
        <f t="shared" ref="I98:I103" si="18">I97</f>
        <v>19840</v>
      </c>
      <c r="J98" s="90">
        <f t="shared" si="10"/>
        <v>15098240</v>
      </c>
      <c r="K98" s="109">
        <f t="shared" si="11"/>
        <v>17815923</v>
      </c>
      <c r="L98" s="92">
        <f t="shared" si="12"/>
        <v>44500</v>
      </c>
      <c r="M98" s="91">
        <f t="shared" si="13"/>
        <v>2176460</v>
      </c>
      <c r="N98" s="3"/>
      <c r="R98" s="2"/>
    </row>
    <row r="99" spans="1:18" ht="16.5" x14ac:dyDescent="0.3">
      <c r="A99" s="85">
        <v>98</v>
      </c>
      <c r="B99" s="86">
        <v>2203</v>
      </c>
      <c r="C99" s="93">
        <v>22</v>
      </c>
      <c r="D99" s="86" t="s">
        <v>19</v>
      </c>
      <c r="E99" s="86">
        <v>894</v>
      </c>
      <c r="F99" s="88">
        <v>188</v>
      </c>
      <c r="G99" s="88">
        <f t="shared" si="8"/>
        <v>1082</v>
      </c>
      <c r="H99" s="88">
        <f t="shared" si="9"/>
        <v>1190.2</v>
      </c>
      <c r="I99" s="89">
        <f t="shared" si="18"/>
        <v>19840</v>
      </c>
      <c r="J99" s="90">
        <f t="shared" si="10"/>
        <v>21466880</v>
      </c>
      <c r="K99" s="109">
        <f t="shared" si="11"/>
        <v>25330918</v>
      </c>
      <c r="L99" s="92">
        <f t="shared" si="12"/>
        <v>63500</v>
      </c>
      <c r="M99" s="91">
        <f t="shared" si="13"/>
        <v>3094520</v>
      </c>
      <c r="N99" s="3"/>
      <c r="R99" s="2"/>
    </row>
    <row r="100" spans="1:18" ht="16.5" x14ac:dyDescent="0.3">
      <c r="A100" s="85">
        <v>99</v>
      </c>
      <c r="B100" s="86">
        <v>2204</v>
      </c>
      <c r="C100" s="93">
        <v>22</v>
      </c>
      <c r="D100" s="86" t="s">
        <v>18</v>
      </c>
      <c r="E100" s="86">
        <v>653</v>
      </c>
      <c r="F100" s="88">
        <v>145</v>
      </c>
      <c r="G100" s="88">
        <f t="shared" si="8"/>
        <v>798</v>
      </c>
      <c r="H100" s="88">
        <f t="shared" si="9"/>
        <v>877.80000000000007</v>
      </c>
      <c r="I100" s="89">
        <f t="shared" si="18"/>
        <v>19840</v>
      </c>
      <c r="J100" s="90">
        <f t="shared" si="10"/>
        <v>15832320</v>
      </c>
      <c r="K100" s="109">
        <f t="shared" si="11"/>
        <v>18682138</v>
      </c>
      <c r="L100" s="92">
        <f t="shared" si="12"/>
        <v>46500</v>
      </c>
      <c r="M100" s="91">
        <f t="shared" si="13"/>
        <v>2282280</v>
      </c>
      <c r="N100" s="3"/>
      <c r="R100" s="2"/>
    </row>
    <row r="101" spans="1:18" ht="16.5" x14ac:dyDescent="0.3">
      <c r="A101" s="85">
        <v>100</v>
      </c>
      <c r="B101" s="86">
        <v>2205</v>
      </c>
      <c r="C101" s="93">
        <v>22</v>
      </c>
      <c r="D101" s="86" t="s">
        <v>18</v>
      </c>
      <c r="E101" s="86">
        <v>649</v>
      </c>
      <c r="F101" s="88">
        <v>102</v>
      </c>
      <c r="G101" s="88">
        <f t="shared" si="8"/>
        <v>751</v>
      </c>
      <c r="H101" s="88">
        <f t="shared" si="9"/>
        <v>826.1</v>
      </c>
      <c r="I101" s="89">
        <f t="shared" si="18"/>
        <v>19840</v>
      </c>
      <c r="J101" s="90">
        <f t="shared" si="10"/>
        <v>14899840</v>
      </c>
      <c r="K101" s="109">
        <f t="shared" si="11"/>
        <v>17581811</v>
      </c>
      <c r="L101" s="92">
        <f t="shared" si="12"/>
        <v>44000</v>
      </c>
      <c r="M101" s="91">
        <f t="shared" si="13"/>
        <v>2147860</v>
      </c>
      <c r="N101" s="3"/>
      <c r="R101" s="2"/>
    </row>
    <row r="102" spans="1:18" ht="16.5" x14ac:dyDescent="0.3">
      <c r="A102" s="85">
        <v>101</v>
      </c>
      <c r="B102" s="86">
        <v>2206</v>
      </c>
      <c r="C102" s="93">
        <v>22</v>
      </c>
      <c r="D102" s="86" t="s">
        <v>18</v>
      </c>
      <c r="E102" s="86">
        <v>482</v>
      </c>
      <c r="F102" s="88">
        <v>93</v>
      </c>
      <c r="G102" s="88">
        <f t="shared" si="8"/>
        <v>575</v>
      </c>
      <c r="H102" s="88">
        <f t="shared" si="9"/>
        <v>632.5</v>
      </c>
      <c r="I102" s="89">
        <f t="shared" si="18"/>
        <v>19840</v>
      </c>
      <c r="J102" s="90">
        <f t="shared" si="10"/>
        <v>11408000</v>
      </c>
      <c r="K102" s="109">
        <f t="shared" si="11"/>
        <v>13461440</v>
      </c>
      <c r="L102" s="92">
        <f t="shared" si="12"/>
        <v>33500</v>
      </c>
      <c r="M102" s="91">
        <f t="shared" si="13"/>
        <v>1644500</v>
      </c>
      <c r="N102" s="3"/>
      <c r="R102" s="2"/>
    </row>
    <row r="103" spans="1:18" ht="16.5" x14ac:dyDescent="0.3">
      <c r="A103" s="85">
        <v>102</v>
      </c>
      <c r="B103" s="86">
        <v>2207</v>
      </c>
      <c r="C103" s="93">
        <v>22</v>
      </c>
      <c r="D103" s="86" t="s">
        <v>18</v>
      </c>
      <c r="E103" s="86">
        <v>554</v>
      </c>
      <c r="F103" s="88">
        <v>108</v>
      </c>
      <c r="G103" s="88">
        <f t="shared" si="8"/>
        <v>662</v>
      </c>
      <c r="H103" s="88">
        <f t="shared" si="9"/>
        <v>728.2</v>
      </c>
      <c r="I103" s="89">
        <f t="shared" si="18"/>
        <v>19840</v>
      </c>
      <c r="J103" s="90">
        <f t="shared" si="10"/>
        <v>13134080</v>
      </c>
      <c r="K103" s="109">
        <f t="shared" si="11"/>
        <v>15498214</v>
      </c>
      <c r="L103" s="92">
        <f t="shared" si="12"/>
        <v>38500</v>
      </c>
      <c r="M103" s="91">
        <f t="shared" si="13"/>
        <v>1893320.0000000002</v>
      </c>
      <c r="N103" s="3"/>
      <c r="R103" s="2"/>
    </row>
    <row r="104" spans="1:18" ht="16.5" x14ac:dyDescent="0.3">
      <c r="A104" s="85">
        <v>103</v>
      </c>
      <c r="B104" s="86">
        <v>2301</v>
      </c>
      <c r="C104" s="93">
        <v>23</v>
      </c>
      <c r="D104" s="86" t="s">
        <v>19</v>
      </c>
      <c r="E104" s="86">
        <v>898</v>
      </c>
      <c r="F104" s="88">
        <v>117</v>
      </c>
      <c r="G104" s="88">
        <f t="shared" si="8"/>
        <v>1015</v>
      </c>
      <c r="H104" s="88">
        <f t="shared" si="9"/>
        <v>1116.5</v>
      </c>
      <c r="I104" s="89">
        <f>I99+60</f>
        <v>19900</v>
      </c>
      <c r="J104" s="90">
        <f t="shared" si="10"/>
        <v>20198500</v>
      </c>
      <c r="K104" s="109">
        <f t="shared" si="11"/>
        <v>23834230</v>
      </c>
      <c r="L104" s="92">
        <f t="shared" si="12"/>
        <v>59500</v>
      </c>
      <c r="M104" s="91">
        <f t="shared" si="13"/>
        <v>2902900</v>
      </c>
      <c r="N104" s="3"/>
      <c r="R104" s="2"/>
    </row>
    <row r="105" spans="1:18" ht="16.5" x14ac:dyDescent="0.3">
      <c r="A105" s="85">
        <v>104</v>
      </c>
      <c r="B105" s="86">
        <v>2302</v>
      </c>
      <c r="C105" s="93">
        <v>23</v>
      </c>
      <c r="D105" s="86" t="s">
        <v>18</v>
      </c>
      <c r="E105" s="86">
        <v>635</v>
      </c>
      <c r="F105" s="88">
        <v>126</v>
      </c>
      <c r="G105" s="88">
        <f t="shared" si="8"/>
        <v>761</v>
      </c>
      <c r="H105" s="88">
        <f t="shared" si="9"/>
        <v>837.1</v>
      </c>
      <c r="I105" s="89">
        <f t="shared" ref="I105:I110" si="19">I104</f>
        <v>19900</v>
      </c>
      <c r="J105" s="90">
        <f t="shared" si="10"/>
        <v>15143900</v>
      </c>
      <c r="K105" s="109">
        <f t="shared" si="11"/>
        <v>17869802</v>
      </c>
      <c r="L105" s="92">
        <f t="shared" si="12"/>
        <v>44500</v>
      </c>
      <c r="M105" s="91">
        <f t="shared" si="13"/>
        <v>2176460</v>
      </c>
      <c r="N105" s="3"/>
      <c r="R105" s="2"/>
    </row>
    <row r="106" spans="1:18" ht="16.5" x14ac:dyDescent="0.3">
      <c r="A106" s="85">
        <v>105</v>
      </c>
      <c r="B106" s="86">
        <v>2303</v>
      </c>
      <c r="C106" s="93">
        <v>23</v>
      </c>
      <c r="D106" s="86" t="s">
        <v>19</v>
      </c>
      <c r="E106" s="86">
        <v>894</v>
      </c>
      <c r="F106" s="88">
        <v>188</v>
      </c>
      <c r="G106" s="88">
        <f t="shared" si="8"/>
        <v>1082</v>
      </c>
      <c r="H106" s="88">
        <f t="shared" si="9"/>
        <v>1190.2</v>
      </c>
      <c r="I106" s="89">
        <f t="shared" si="19"/>
        <v>19900</v>
      </c>
      <c r="J106" s="90">
        <f t="shared" si="10"/>
        <v>21531800</v>
      </c>
      <c r="K106" s="109">
        <f t="shared" si="11"/>
        <v>25407524</v>
      </c>
      <c r="L106" s="92">
        <f t="shared" si="12"/>
        <v>63500</v>
      </c>
      <c r="M106" s="91">
        <f t="shared" si="13"/>
        <v>3094520</v>
      </c>
      <c r="N106" s="3"/>
      <c r="R106" s="2"/>
    </row>
    <row r="107" spans="1:18" ht="16.5" x14ac:dyDescent="0.3">
      <c r="A107" s="85">
        <v>106</v>
      </c>
      <c r="B107" s="86">
        <v>2304</v>
      </c>
      <c r="C107" s="93">
        <v>23</v>
      </c>
      <c r="D107" s="86" t="s">
        <v>18</v>
      </c>
      <c r="E107" s="86">
        <v>653</v>
      </c>
      <c r="F107" s="88">
        <v>145</v>
      </c>
      <c r="G107" s="88">
        <f t="shared" si="8"/>
        <v>798</v>
      </c>
      <c r="H107" s="88">
        <f t="shared" si="9"/>
        <v>877.80000000000007</v>
      </c>
      <c r="I107" s="89">
        <f t="shared" si="19"/>
        <v>19900</v>
      </c>
      <c r="J107" s="90">
        <f t="shared" si="10"/>
        <v>15880200</v>
      </c>
      <c r="K107" s="109">
        <f t="shared" si="11"/>
        <v>18738636</v>
      </c>
      <c r="L107" s="92">
        <f t="shared" si="12"/>
        <v>47000</v>
      </c>
      <c r="M107" s="91">
        <f t="shared" si="13"/>
        <v>2282280</v>
      </c>
      <c r="N107" s="3"/>
      <c r="R107" s="2"/>
    </row>
    <row r="108" spans="1:18" ht="16.5" x14ac:dyDescent="0.3">
      <c r="A108" s="85">
        <v>107</v>
      </c>
      <c r="B108" s="86">
        <v>2305</v>
      </c>
      <c r="C108" s="93">
        <v>23</v>
      </c>
      <c r="D108" s="86" t="s">
        <v>18</v>
      </c>
      <c r="E108" s="86">
        <v>649</v>
      </c>
      <c r="F108" s="88">
        <v>102</v>
      </c>
      <c r="G108" s="88">
        <f t="shared" si="8"/>
        <v>751</v>
      </c>
      <c r="H108" s="88">
        <f t="shared" si="9"/>
        <v>826.1</v>
      </c>
      <c r="I108" s="89">
        <f t="shared" si="19"/>
        <v>19900</v>
      </c>
      <c r="J108" s="90">
        <f t="shared" si="10"/>
        <v>14944900</v>
      </c>
      <c r="K108" s="109">
        <f t="shared" si="11"/>
        <v>17634982</v>
      </c>
      <c r="L108" s="92">
        <f t="shared" si="12"/>
        <v>44000</v>
      </c>
      <c r="M108" s="91">
        <f t="shared" si="13"/>
        <v>2147860</v>
      </c>
      <c r="N108" s="3"/>
      <c r="R108" s="2"/>
    </row>
    <row r="109" spans="1:18" ht="16.5" x14ac:dyDescent="0.3">
      <c r="A109" s="85">
        <v>108</v>
      </c>
      <c r="B109" s="86">
        <v>2307</v>
      </c>
      <c r="C109" s="93">
        <v>23</v>
      </c>
      <c r="D109" s="86" t="s">
        <v>18</v>
      </c>
      <c r="E109" s="86">
        <v>554</v>
      </c>
      <c r="F109" s="88">
        <v>108</v>
      </c>
      <c r="G109" s="88">
        <f t="shared" si="8"/>
        <v>662</v>
      </c>
      <c r="H109" s="88">
        <f t="shared" si="9"/>
        <v>728.2</v>
      </c>
      <c r="I109" s="89">
        <f t="shared" si="19"/>
        <v>19900</v>
      </c>
      <c r="J109" s="90">
        <f t="shared" si="10"/>
        <v>13173800</v>
      </c>
      <c r="K109" s="109">
        <f t="shared" si="11"/>
        <v>15545084</v>
      </c>
      <c r="L109" s="92">
        <f t="shared" si="12"/>
        <v>39000</v>
      </c>
      <c r="M109" s="91">
        <f t="shared" si="13"/>
        <v>1893320.0000000002</v>
      </c>
      <c r="N109" s="3"/>
      <c r="R109" s="2"/>
    </row>
    <row r="110" spans="1:18" ht="16.5" x14ac:dyDescent="0.3">
      <c r="A110" s="85">
        <v>109</v>
      </c>
      <c r="B110" s="86">
        <v>2401</v>
      </c>
      <c r="C110" s="93">
        <v>24</v>
      </c>
      <c r="D110" s="86" t="s">
        <v>19</v>
      </c>
      <c r="E110" s="86">
        <v>898</v>
      </c>
      <c r="F110" s="88">
        <v>117</v>
      </c>
      <c r="G110" s="88">
        <f t="shared" si="8"/>
        <v>1015</v>
      </c>
      <c r="H110" s="88">
        <f t="shared" si="9"/>
        <v>1116.5</v>
      </c>
      <c r="I110" s="89">
        <f>I105+60</f>
        <v>19960</v>
      </c>
      <c r="J110" s="90">
        <f t="shared" si="10"/>
        <v>20259400</v>
      </c>
      <c r="K110" s="109">
        <f t="shared" si="11"/>
        <v>23906092</v>
      </c>
      <c r="L110" s="92">
        <f t="shared" si="12"/>
        <v>60000</v>
      </c>
      <c r="M110" s="91">
        <f t="shared" si="13"/>
        <v>2902900</v>
      </c>
      <c r="N110" s="3"/>
      <c r="R110" s="2"/>
    </row>
    <row r="111" spans="1:18" ht="16.5" x14ac:dyDescent="0.3">
      <c r="A111" s="85">
        <v>110</v>
      </c>
      <c r="B111" s="86">
        <v>2402</v>
      </c>
      <c r="C111" s="93">
        <v>24</v>
      </c>
      <c r="D111" s="86" t="s">
        <v>18</v>
      </c>
      <c r="E111" s="86">
        <v>635</v>
      </c>
      <c r="F111" s="88">
        <v>126</v>
      </c>
      <c r="G111" s="88">
        <f t="shared" si="8"/>
        <v>761</v>
      </c>
      <c r="H111" s="88">
        <f t="shared" si="9"/>
        <v>837.1</v>
      </c>
      <c r="I111" s="89">
        <f t="shared" ref="I111:I116" si="20">I110</f>
        <v>19960</v>
      </c>
      <c r="J111" s="90">
        <f t="shared" si="10"/>
        <v>15189560</v>
      </c>
      <c r="K111" s="109">
        <f t="shared" si="11"/>
        <v>17923681</v>
      </c>
      <c r="L111" s="92">
        <f t="shared" si="12"/>
        <v>45000</v>
      </c>
      <c r="M111" s="91">
        <f t="shared" si="13"/>
        <v>2176460</v>
      </c>
      <c r="N111" s="3"/>
      <c r="R111" s="2"/>
    </row>
    <row r="112" spans="1:18" ht="16.5" x14ac:dyDescent="0.3">
      <c r="A112" s="85">
        <v>111</v>
      </c>
      <c r="B112" s="86">
        <v>2403</v>
      </c>
      <c r="C112" s="93">
        <v>24</v>
      </c>
      <c r="D112" s="86" t="s">
        <v>19</v>
      </c>
      <c r="E112" s="86">
        <v>894</v>
      </c>
      <c r="F112" s="88">
        <v>188</v>
      </c>
      <c r="G112" s="88">
        <f t="shared" si="8"/>
        <v>1082</v>
      </c>
      <c r="H112" s="88">
        <f t="shared" si="9"/>
        <v>1190.2</v>
      </c>
      <c r="I112" s="89">
        <f t="shared" si="20"/>
        <v>19960</v>
      </c>
      <c r="J112" s="90">
        <f t="shared" si="10"/>
        <v>21596720</v>
      </c>
      <c r="K112" s="109">
        <f t="shared" si="11"/>
        <v>25484130</v>
      </c>
      <c r="L112" s="92">
        <f t="shared" si="12"/>
        <v>63500</v>
      </c>
      <c r="M112" s="91">
        <f t="shared" si="13"/>
        <v>3094520</v>
      </c>
      <c r="N112" s="3"/>
      <c r="R112" s="2"/>
    </row>
    <row r="113" spans="1:18" ht="16.5" x14ac:dyDescent="0.3">
      <c r="A113" s="85">
        <v>112</v>
      </c>
      <c r="B113" s="86">
        <v>2404</v>
      </c>
      <c r="C113" s="93">
        <v>24</v>
      </c>
      <c r="D113" s="86" t="s">
        <v>18</v>
      </c>
      <c r="E113" s="86">
        <v>653</v>
      </c>
      <c r="F113" s="88">
        <v>145</v>
      </c>
      <c r="G113" s="88">
        <f t="shared" si="8"/>
        <v>798</v>
      </c>
      <c r="H113" s="88">
        <f t="shared" si="9"/>
        <v>877.80000000000007</v>
      </c>
      <c r="I113" s="89">
        <f t="shared" si="20"/>
        <v>19960</v>
      </c>
      <c r="J113" s="90">
        <f t="shared" si="10"/>
        <v>15928080</v>
      </c>
      <c r="K113" s="109">
        <f t="shared" si="11"/>
        <v>18795134</v>
      </c>
      <c r="L113" s="92">
        <f t="shared" si="12"/>
        <v>47000</v>
      </c>
      <c r="M113" s="91">
        <f t="shared" si="13"/>
        <v>2282280</v>
      </c>
      <c r="N113" s="3"/>
      <c r="R113" s="2"/>
    </row>
    <row r="114" spans="1:18" ht="16.5" x14ac:dyDescent="0.3">
      <c r="A114" s="85">
        <v>113</v>
      </c>
      <c r="B114" s="86">
        <v>2405</v>
      </c>
      <c r="C114" s="93">
        <v>24</v>
      </c>
      <c r="D114" s="86" t="s">
        <v>18</v>
      </c>
      <c r="E114" s="86">
        <v>649</v>
      </c>
      <c r="F114" s="88">
        <v>102</v>
      </c>
      <c r="G114" s="88">
        <f t="shared" si="8"/>
        <v>751</v>
      </c>
      <c r="H114" s="88">
        <f t="shared" si="9"/>
        <v>826.1</v>
      </c>
      <c r="I114" s="89">
        <f t="shared" si="20"/>
        <v>19960</v>
      </c>
      <c r="J114" s="90">
        <f t="shared" si="10"/>
        <v>14989960</v>
      </c>
      <c r="K114" s="109">
        <f t="shared" si="11"/>
        <v>17688153</v>
      </c>
      <c r="L114" s="92">
        <f t="shared" si="12"/>
        <v>44000</v>
      </c>
      <c r="M114" s="91">
        <f t="shared" si="13"/>
        <v>2147860</v>
      </c>
      <c r="N114" s="3"/>
      <c r="R114" s="2"/>
    </row>
    <row r="115" spans="1:18" ht="16.5" x14ac:dyDescent="0.3">
      <c r="A115" s="85">
        <v>114</v>
      </c>
      <c r="B115" s="86">
        <v>2406</v>
      </c>
      <c r="C115" s="93">
        <v>24</v>
      </c>
      <c r="D115" s="86" t="s">
        <v>18</v>
      </c>
      <c r="E115" s="86">
        <v>482</v>
      </c>
      <c r="F115" s="88">
        <v>93</v>
      </c>
      <c r="G115" s="88">
        <f t="shared" si="8"/>
        <v>575</v>
      </c>
      <c r="H115" s="88">
        <f t="shared" si="9"/>
        <v>632.5</v>
      </c>
      <c r="I115" s="89">
        <f t="shared" si="20"/>
        <v>19960</v>
      </c>
      <c r="J115" s="90">
        <f t="shared" si="10"/>
        <v>11477000</v>
      </c>
      <c r="K115" s="109">
        <f t="shared" si="11"/>
        <v>13542860</v>
      </c>
      <c r="L115" s="92">
        <f t="shared" si="12"/>
        <v>34000</v>
      </c>
      <c r="M115" s="91">
        <f t="shared" si="13"/>
        <v>1644500</v>
      </c>
      <c r="N115" s="3"/>
      <c r="R115" s="2"/>
    </row>
    <row r="116" spans="1:18" ht="16.5" x14ac:dyDescent="0.3">
      <c r="A116" s="85">
        <v>115</v>
      </c>
      <c r="B116" s="86">
        <v>2407</v>
      </c>
      <c r="C116" s="93">
        <v>24</v>
      </c>
      <c r="D116" s="86" t="s">
        <v>18</v>
      </c>
      <c r="E116" s="86">
        <v>554</v>
      </c>
      <c r="F116" s="88">
        <v>108</v>
      </c>
      <c r="G116" s="88">
        <f t="shared" si="8"/>
        <v>662</v>
      </c>
      <c r="H116" s="88">
        <f t="shared" si="9"/>
        <v>728.2</v>
      </c>
      <c r="I116" s="89">
        <f t="shared" si="20"/>
        <v>19960</v>
      </c>
      <c r="J116" s="90">
        <f t="shared" si="10"/>
        <v>13213520</v>
      </c>
      <c r="K116" s="109">
        <f t="shared" si="11"/>
        <v>15591954</v>
      </c>
      <c r="L116" s="92">
        <f t="shared" si="12"/>
        <v>39000</v>
      </c>
      <c r="M116" s="91">
        <f t="shared" si="13"/>
        <v>1893320.0000000002</v>
      </c>
      <c r="N116" s="3"/>
      <c r="R116" s="2"/>
    </row>
    <row r="117" spans="1:18" ht="16.5" x14ac:dyDescent="0.3">
      <c r="A117" s="85">
        <v>116</v>
      </c>
      <c r="B117" s="86">
        <v>2501</v>
      </c>
      <c r="C117" s="93">
        <v>25</v>
      </c>
      <c r="D117" s="86" t="s">
        <v>19</v>
      </c>
      <c r="E117" s="86">
        <v>898</v>
      </c>
      <c r="F117" s="88">
        <v>117</v>
      </c>
      <c r="G117" s="88">
        <f t="shared" si="8"/>
        <v>1015</v>
      </c>
      <c r="H117" s="88">
        <f t="shared" si="9"/>
        <v>1116.5</v>
      </c>
      <c r="I117" s="89">
        <f>I112+60</f>
        <v>20020</v>
      </c>
      <c r="J117" s="90">
        <f t="shared" si="10"/>
        <v>20320300</v>
      </c>
      <c r="K117" s="109">
        <f t="shared" si="11"/>
        <v>23977954</v>
      </c>
      <c r="L117" s="92">
        <f t="shared" si="12"/>
        <v>60000</v>
      </c>
      <c r="M117" s="91">
        <f t="shared" si="13"/>
        <v>2902900</v>
      </c>
      <c r="N117" s="3"/>
      <c r="R117" s="2"/>
    </row>
    <row r="118" spans="1:18" ht="16.5" x14ac:dyDescent="0.3">
      <c r="A118" s="85">
        <v>117</v>
      </c>
      <c r="B118" s="86">
        <v>2502</v>
      </c>
      <c r="C118" s="93">
        <v>25</v>
      </c>
      <c r="D118" s="86" t="s">
        <v>18</v>
      </c>
      <c r="E118" s="86">
        <v>635</v>
      </c>
      <c r="F118" s="88">
        <v>126</v>
      </c>
      <c r="G118" s="88">
        <f t="shared" si="8"/>
        <v>761</v>
      </c>
      <c r="H118" s="88">
        <f t="shared" si="9"/>
        <v>837.1</v>
      </c>
      <c r="I118" s="89">
        <f t="shared" ref="I118:I123" si="21">I117</f>
        <v>20020</v>
      </c>
      <c r="J118" s="90">
        <f t="shared" si="10"/>
        <v>15235220</v>
      </c>
      <c r="K118" s="109">
        <f t="shared" si="11"/>
        <v>17977560</v>
      </c>
      <c r="L118" s="92">
        <f t="shared" si="12"/>
        <v>45000</v>
      </c>
      <c r="M118" s="91">
        <f t="shared" si="13"/>
        <v>2176460</v>
      </c>
      <c r="N118" s="3"/>
      <c r="R118" s="2"/>
    </row>
    <row r="119" spans="1:18" ht="16.5" x14ac:dyDescent="0.3">
      <c r="A119" s="85">
        <v>118</v>
      </c>
      <c r="B119" s="86">
        <v>2503</v>
      </c>
      <c r="C119" s="93">
        <v>25</v>
      </c>
      <c r="D119" s="86" t="s">
        <v>19</v>
      </c>
      <c r="E119" s="86">
        <v>894</v>
      </c>
      <c r="F119" s="88">
        <v>188</v>
      </c>
      <c r="G119" s="88">
        <f t="shared" si="8"/>
        <v>1082</v>
      </c>
      <c r="H119" s="88">
        <f t="shared" si="9"/>
        <v>1190.2</v>
      </c>
      <c r="I119" s="89">
        <f t="shared" si="21"/>
        <v>20020</v>
      </c>
      <c r="J119" s="90">
        <f t="shared" si="10"/>
        <v>21661640</v>
      </c>
      <c r="K119" s="109">
        <f t="shared" si="11"/>
        <v>25560735</v>
      </c>
      <c r="L119" s="92">
        <f t="shared" si="12"/>
        <v>64000</v>
      </c>
      <c r="M119" s="91">
        <f t="shared" si="13"/>
        <v>3094520</v>
      </c>
      <c r="N119" s="3"/>
      <c r="R119" s="2"/>
    </row>
    <row r="120" spans="1:18" ht="16.5" x14ac:dyDescent="0.3">
      <c r="A120" s="85">
        <v>119</v>
      </c>
      <c r="B120" s="86">
        <v>2504</v>
      </c>
      <c r="C120" s="93">
        <v>25</v>
      </c>
      <c r="D120" s="86" t="s">
        <v>18</v>
      </c>
      <c r="E120" s="86">
        <v>653</v>
      </c>
      <c r="F120" s="88">
        <v>145</v>
      </c>
      <c r="G120" s="88">
        <f t="shared" si="8"/>
        <v>798</v>
      </c>
      <c r="H120" s="88">
        <f t="shared" si="9"/>
        <v>877.80000000000007</v>
      </c>
      <c r="I120" s="89">
        <f t="shared" si="21"/>
        <v>20020</v>
      </c>
      <c r="J120" s="90">
        <f t="shared" si="10"/>
        <v>15975960</v>
      </c>
      <c r="K120" s="109">
        <f t="shared" si="11"/>
        <v>18851633</v>
      </c>
      <c r="L120" s="92">
        <f t="shared" si="12"/>
        <v>47000</v>
      </c>
      <c r="M120" s="91">
        <f t="shared" si="13"/>
        <v>2282280</v>
      </c>
      <c r="N120" s="3"/>
      <c r="R120" s="2"/>
    </row>
    <row r="121" spans="1:18" ht="16.5" x14ac:dyDescent="0.3">
      <c r="A121" s="85">
        <v>120</v>
      </c>
      <c r="B121" s="86">
        <v>2505</v>
      </c>
      <c r="C121" s="93">
        <v>25</v>
      </c>
      <c r="D121" s="86" t="s">
        <v>18</v>
      </c>
      <c r="E121" s="86">
        <v>649</v>
      </c>
      <c r="F121" s="88">
        <v>102</v>
      </c>
      <c r="G121" s="88">
        <f t="shared" si="8"/>
        <v>751</v>
      </c>
      <c r="H121" s="88">
        <f t="shared" si="9"/>
        <v>826.1</v>
      </c>
      <c r="I121" s="89">
        <f t="shared" si="21"/>
        <v>20020</v>
      </c>
      <c r="J121" s="90">
        <f t="shared" si="10"/>
        <v>15035020</v>
      </c>
      <c r="K121" s="109">
        <f t="shared" si="11"/>
        <v>17741324</v>
      </c>
      <c r="L121" s="92">
        <f t="shared" si="12"/>
        <v>44500</v>
      </c>
      <c r="M121" s="91">
        <f t="shared" si="13"/>
        <v>2147860</v>
      </c>
      <c r="N121" s="3"/>
      <c r="R121" s="2"/>
    </row>
    <row r="122" spans="1:18" ht="16.5" x14ac:dyDescent="0.3">
      <c r="A122" s="85">
        <v>121</v>
      </c>
      <c r="B122" s="86">
        <v>2506</v>
      </c>
      <c r="C122" s="93">
        <v>25</v>
      </c>
      <c r="D122" s="86" t="s">
        <v>18</v>
      </c>
      <c r="E122" s="86">
        <v>482</v>
      </c>
      <c r="F122" s="88">
        <v>93</v>
      </c>
      <c r="G122" s="88">
        <f t="shared" si="8"/>
        <v>575</v>
      </c>
      <c r="H122" s="88">
        <f t="shared" si="9"/>
        <v>632.5</v>
      </c>
      <c r="I122" s="89">
        <f t="shared" si="21"/>
        <v>20020</v>
      </c>
      <c r="J122" s="90">
        <f t="shared" si="10"/>
        <v>11511500</v>
      </c>
      <c r="K122" s="109">
        <f t="shared" si="11"/>
        <v>13583570</v>
      </c>
      <c r="L122" s="92">
        <f t="shared" si="12"/>
        <v>34000</v>
      </c>
      <c r="M122" s="91">
        <f t="shared" si="13"/>
        <v>1644500</v>
      </c>
      <c r="N122" s="3"/>
      <c r="R122" s="2"/>
    </row>
    <row r="123" spans="1:18" ht="16.5" x14ac:dyDescent="0.3">
      <c r="A123" s="85">
        <v>122</v>
      </c>
      <c r="B123" s="86">
        <v>2507</v>
      </c>
      <c r="C123" s="93">
        <v>25</v>
      </c>
      <c r="D123" s="86" t="s">
        <v>18</v>
      </c>
      <c r="E123" s="86">
        <v>554</v>
      </c>
      <c r="F123" s="88">
        <v>108</v>
      </c>
      <c r="G123" s="88">
        <f t="shared" si="8"/>
        <v>662</v>
      </c>
      <c r="H123" s="88">
        <f t="shared" si="9"/>
        <v>728.2</v>
      </c>
      <c r="I123" s="89">
        <f t="shared" si="21"/>
        <v>20020</v>
      </c>
      <c r="J123" s="90">
        <f t="shared" si="10"/>
        <v>13253240</v>
      </c>
      <c r="K123" s="109">
        <f t="shared" si="11"/>
        <v>15638823</v>
      </c>
      <c r="L123" s="92">
        <f t="shared" si="12"/>
        <v>39000</v>
      </c>
      <c r="M123" s="91">
        <f t="shared" si="13"/>
        <v>1893320.0000000002</v>
      </c>
      <c r="N123" s="3"/>
      <c r="R123" s="2"/>
    </row>
    <row r="124" spans="1:18" ht="16.5" x14ac:dyDescent="0.3">
      <c r="A124" s="85">
        <v>123</v>
      </c>
      <c r="B124" s="86">
        <v>2601</v>
      </c>
      <c r="C124" s="93">
        <v>26</v>
      </c>
      <c r="D124" s="86" t="s">
        <v>19</v>
      </c>
      <c r="E124" s="86">
        <v>898</v>
      </c>
      <c r="F124" s="88">
        <v>117</v>
      </c>
      <c r="G124" s="88">
        <f t="shared" si="8"/>
        <v>1015</v>
      </c>
      <c r="H124" s="88">
        <f t="shared" si="9"/>
        <v>1116.5</v>
      </c>
      <c r="I124" s="89">
        <f>I119+60</f>
        <v>20080</v>
      </c>
      <c r="J124" s="90">
        <f t="shared" si="10"/>
        <v>20381200</v>
      </c>
      <c r="K124" s="109">
        <f t="shared" si="11"/>
        <v>24049816</v>
      </c>
      <c r="L124" s="92">
        <f t="shared" si="12"/>
        <v>60000</v>
      </c>
      <c r="M124" s="91">
        <f t="shared" si="13"/>
        <v>2902900</v>
      </c>
      <c r="N124" s="3"/>
      <c r="R124" s="2"/>
    </row>
    <row r="125" spans="1:18" ht="16.5" x14ac:dyDescent="0.3">
      <c r="A125" s="85">
        <v>124</v>
      </c>
      <c r="B125" s="86">
        <v>2602</v>
      </c>
      <c r="C125" s="93">
        <v>26</v>
      </c>
      <c r="D125" s="86" t="s">
        <v>18</v>
      </c>
      <c r="E125" s="86">
        <v>635</v>
      </c>
      <c r="F125" s="88">
        <v>126</v>
      </c>
      <c r="G125" s="88">
        <f t="shared" si="8"/>
        <v>761</v>
      </c>
      <c r="H125" s="88">
        <f t="shared" si="9"/>
        <v>837.1</v>
      </c>
      <c r="I125" s="89">
        <f t="shared" ref="I125:I130" si="22">I124</f>
        <v>20080</v>
      </c>
      <c r="J125" s="90">
        <f t="shared" si="10"/>
        <v>15280880</v>
      </c>
      <c r="K125" s="109">
        <f t="shared" si="11"/>
        <v>18031438</v>
      </c>
      <c r="L125" s="92">
        <f t="shared" si="12"/>
        <v>45000</v>
      </c>
      <c r="M125" s="91">
        <f t="shared" si="13"/>
        <v>2176460</v>
      </c>
      <c r="N125" s="3"/>
      <c r="R125" s="2"/>
    </row>
    <row r="126" spans="1:18" ht="16.5" x14ac:dyDescent="0.3">
      <c r="A126" s="85">
        <v>125</v>
      </c>
      <c r="B126" s="86">
        <v>2603</v>
      </c>
      <c r="C126" s="93">
        <v>26</v>
      </c>
      <c r="D126" s="86" t="s">
        <v>19</v>
      </c>
      <c r="E126" s="86">
        <v>894</v>
      </c>
      <c r="F126" s="88">
        <v>188</v>
      </c>
      <c r="G126" s="88">
        <f t="shared" si="8"/>
        <v>1082</v>
      </c>
      <c r="H126" s="88">
        <f t="shared" si="9"/>
        <v>1190.2</v>
      </c>
      <c r="I126" s="89">
        <f t="shared" si="22"/>
        <v>20080</v>
      </c>
      <c r="J126" s="90">
        <f t="shared" si="10"/>
        <v>21726560</v>
      </c>
      <c r="K126" s="109">
        <f t="shared" si="11"/>
        <v>25637341</v>
      </c>
      <c r="L126" s="92">
        <f t="shared" si="12"/>
        <v>64000</v>
      </c>
      <c r="M126" s="91">
        <f t="shared" si="13"/>
        <v>3094520</v>
      </c>
      <c r="N126" s="3"/>
      <c r="R126" s="2"/>
    </row>
    <row r="127" spans="1:18" ht="16.5" x14ac:dyDescent="0.3">
      <c r="A127" s="85">
        <v>126</v>
      </c>
      <c r="B127" s="86">
        <v>2604</v>
      </c>
      <c r="C127" s="93">
        <v>26</v>
      </c>
      <c r="D127" s="86" t="s">
        <v>18</v>
      </c>
      <c r="E127" s="86">
        <v>653</v>
      </c>
      <c r="F127" s="88">
        <v>145</v>
      </c>
      <c r="G127" s="88">
        <f t="shared" si="8"/>
        <v>798</v>
      </c>
      <c r="H127" s="88">
        <f t="shared" si="9"/>
        <v>877.80000000000007</v>
      </c>
      <c r="I127" s="89">
        <f t="shared" si="22"/>
        <v>20080</v>
      </c>
      <c r="J127" s="90">
        <f t="shared" si="10"/>
        <v>16023840</v>
      </c>
      <c r="K127" s="109">
        <f t="shared" si="11"/>
        <v>18908131</v>
      </c>
      <c r="L127" s="92">
        <f t="shared" si="12"/>
        <v>47500</v>
      </c>
      <c r="M127" s="91">
        <f t="shared" si="13"/>
        <v>2282280</v>
      </c>
      <c r="N127" s="3"/>
      <c r="R127" s="2"/>
    </row>
    <row r="128" spans="1:18" ht="16.5" x14ac:dyDescent="0.3">
      <c r="A128" s="85">
        <v>127</v>
      </c>
      <c r="B128" s="86">
        <v>2605</v>
      </c>
      <c r="C128" s="93">
        <v>26</v>
      </c>
      <c r="D128" s="86" t="s">
        <v>18</v>
      </c>
      <c r="E128" s="86">
        <v>649</v>
      </c>
      <c r="F128" s="88">
        <v>102</v>
      </c>
      <c r="G128" s="88">
        <f t="shared" si="8"/>
        <v>751</v>
      </c>
      <c r="H128" s="88">
        <f t="shared" si="9"/>
        <v>826.1</v>
      </c>
      <c r="I128" s="89">
        <f t="shared" si="22"/>
        <v>20080</v>
      </c>
      <c r="J128" s="90">
        <f t="shared" si="10"/>
        <v>15080080</v>
      </c>
      <c r="K128" s="109">
        <f t="shared" si="11"/>
        <v>17794494</v>
      </c>
      <c r="L128" s="92">
        <f t="shared" si="12"/>
        <v>44500</v>
      </c>
      <c r="M128" s="91">
        <f t="shared" si="13"/>
        <v>2147860</v>
      </c>
      <c r="N128" s="3"/>
      <c r="R128" s="2"/>
    </row>
    <row r="129" spans="1:18" ht="16.5" x14ac:dyDescent="0.3">
      <c r="A129" s="85">
        <v>128</v>
      </c>
      <c r="B129" s="86">
        <v>2606</v>
      </c>
      <c r="C129" s="93">
        <v>26</v>
      </c>
      <c r="D129" s="86" t="s">
        <v>18</v>
      </c>
      <c r="E129" s="86">
        <v>482</v>
      </c>
      <c r="F129" s="88">
        <v>93</v>
      </c>
      <c r="G129" s="88">
        <f t="shared" si="8"/>
        <v>575</v>
      </c>
      <c r="H129" s="88">
        <f t="shared" si="9"/>
        <v>632.5</v>
      </c>
      <c r="I129" s="89">
        <f t="shared" si="22"/>
        <v>20080</v>
      </c>
      <c r="J129" s="90">
        <f t="shared" si="10"/>
        <v>11546000</v>
      </c>
      <c r="K129" s="109">
        <f t="shared" si="11"/>
        <v>13624280</v>
      </c>
      <c r="L129" s="92">
        <f t="shared" si="12"/>
        <v>34000</v>
      </c>
      <c r="M129" s="91">
        <f t="shared" si="13"/>
        <v>1644500</v>
      </c>
      <c r="N129" s="3"/>
      <c r="R129" s="2"/>
    </row>
    <row r="130" spans="1:18" ht="16.5" x14ac:dyDescent="0.3">
      <c r="A130" s="85">
        <v>129</v>
      </c>
      <c r="B130" s="86">
        <v>2607</v>
      </c>
      <c r="C130" s="93">
        <v>26</v>
      </c>
      <c r="D130" s="86" t="s">
        <v>18</v>
      </c>
      <c r="E130" s="86">
        <v>554</v>
      </c>
      <c r="F130" s="88">
        <v>108</v>
      </c>
      <c r="G130" s="88">
        <f t="shared" si="8"/>
        <v>662</v>
      </c>
      <c r="H130" s="88">
        <f t="shared" si="9"/>
        <v>728.2</v>
      </c>
      <c r="I130" s="89">
        <f t="shared" si="22"/>
        <v>20080</v>
      </c>
      <c r="J130" s="90">
        <f t="shared" si="10"/>
        <v>13292960</v>
      </c>
      <c r="K130" s="109">
        <f t="shared" si="11"/>
        <v>15685693</v>
      </c>
      <c r="L130" s="92">
        <f t="shared" si="12"/>
        <v>39000</v>
      </c>
      <c r="M130" s="91">
        <f t="shared" si="13"/>
        <v>1893320.0000000002</v>
      </c>
      <c r="N130" s="3"/>
      <c r="R130" s="2"/>
    </row>
    <row r="131" spans="1:18" ht="16.5" x14ac:dyDescent="0.3">
      <c r="A131" s="85">
        <v>130</v>
      </c>
      <c r="B131" s="86">
        <v>2701</v>
      </c>
      <c r="C131" s="93">
        <v>27</v>
      </c>
      <c r="D131" s="86" t="s">
        <v>19</v>
      </c>
      <c r="E131" s="86">
        <v>898</v>
      </c>
      <c r="F131" s="88">
        <v>117</v>
      </c>
      <c r="G131" s="88">
        <f t="shared" ref="G131:G156" si="23">E131+F131</f>
        <v>1015</v>
      </c>
      <c r="H131" s="88">
        <f t="shared" ref="H131:H156" si="24">G131*1.1</f>
        <v>1116.5</v>
      </c>
      <c r="I131" s="89">
        <f>I126+60</f>
        <v>20140</v>
      </c>
      <c r="J131" s="90">
        <f t="shared" ref="J131:J156" si="25">G131*I131</f>
        <v>20442100</v>
      </c>
      <c r="K131" s="109">
        <f t="shared" ref="K131:K156" si="26">ROUND(J131*1.18,0)</f>
        <v>24121678</v>
      </c>
      <c r="L131" s="92">
        <f t="shared" ref="L131:L156" si="27">MROUND((K131*0.03/12),500)</f>
        <v>60500</v>
      </c>
      <c r="M131" s="91">
        <f t="shared" ref="M131:M156" si="28">H131*2600</f>
        <v>2902900</v>
      </c>
      <c r="N131" s="3"/>
      <c r="R131" s="2"/>
    </row>
    <row r="132" spans="1:18" ht="16.5" x14ac:dyDescent="0.3">
      <c r="A132" s="85">
        <v>131</v>
      </c>
      <c r="B132" s="86">
        <v>2702</v>
      </c>
      <c r="C132" s="93">
        <v>27</v>
      </c>
      <c r="D132" s="86" t="s">
        <v>18</v>
      </c>
      <c r="E132" s="86">
        <v>635</v>
      </c>
      <c r="F132" s="88">
        <v>126</v>
      </c>
      <c r="G132" s="88">
        <f t="shared" si="23"/>
        <v>761</v>
      </c>
      <c r="H132" s="88">
        <f t="shared" si="24"/>
        <v>837.1</v>
      </c>
      <c r="I132" s="89">
        <f t="shared" ref="I132:I137" si="29">I131</f>
        <v>20140</v>
      </c>
      <c r="J132" s="90">
        <f t="shared" si="25"/>
        <v>15326540</v>
      </c>
      <c r="K132" s="109">
        <f t="shared" si="26"/>
        <v>18085317</v>
      </c>
      <c r="L132" s="92">
        <f t="shared" si="27"/>
        <v>45000</v>
      </c>
      <c r="M132" s="91">
        <f t="shared" si="28"/>
        <v>2176460</v>
      </c>
      <c r="N132" s="3"/>
      <c r="R132" s="2"/>
    </row>
    <row r="133" spans="1:18" ht="16.5" x14ac:dyDescent="0.3">
      <c r="A133" s="85">
        <v>132</v>
      </c>
      <c r="B133" s="86">
        <v>2703</v>
      </c>
      <c r="C133" s="93">
        <v>27</v>
      </c>
      <c r="D133" s="86" t="s">
        <v>19</v>
      </c>
      <c r="E133" s="86">
        <v>894</v>
      </c>
      <c r="F133" s="88">
        <v>188</v>
      </c>
      <c r="G133" s="88">
        <f t="shared" si="23"/>
        <v>1082</v>
      </c>
      <c r="H133" s="88">
        <f t="shared" si="24"/>
        <v>1190.2</v>
      </c>
      <c r="I133" s="89">
        <f t="shared" si="29"/>
        <v>20140</v>
      </c>
      <c r="J133" s="90">
        <f t="shared" si="25"/>
        <v>21791480</v>
      </c>
      <c r="K133" s="109">
        <f t="shared" si="26"/>
        <v>25713946</v>
      </c>
      <c r="L133" s="92">
        <f t="shared" si="27"/>
        <v>64500</v>
      </c>
      <c r="M133" s="91">
        <f t="shared" si="28"/>
        <v>3094520</v>
      </c>
      <c r="N133" s="3"/>
      <c r="R133" s="2"/>
    </row>
    <row r="134" spans="1:18" ht="16.5" x14ac:dyDescent="0.3">
      <c r="A134" s="85">
        <v>133</v>
      </c>
      <c r="B134" s="86">
        <v>2704</v>
      </c>
      <c r="C134" s="93">
        <v>27</v>
      </c>
      <c r="D134" s="86" t="s">
        <v>18</v>
      </c>
      <c r="E134" s="86">
        <v>653</v>
      </c>
      <c r="F134" s="88">
        <v>145</v>
      </c>
      <c r="G134" s="88">
        <f t="shared" si="23"/>
        <v>798</v>
      </c>
      <c r="H134" s="88">
        <f t="shared" si="24"/>
        <v>877.80000000000007</v>
      </c>
      <c r="I134" s="89">
        <f t="shared" si="29"/>
        <v>20140</v>
      </c>
      <c r="J134" s="90">
        <f t="shared" si="25"/>
        <v>16071720</v>
      </c>
      <c r="K134" s="109">
        <f t="shared" si="26"/>
        <v>18964630</v>
      </c>
      <c r="L134" s="92">
        <f t="shared" si="27"/>
        <v>47500</v>
      </c>
      <c r="M134" s="91">
        <f t="shared" si="28"/>
        <v>2282280</v>
      </c>
      <c r="N134" s="3"/>
      <c r="R134" s="2"/>
    </row>
    <row r="135" spans="1:18" ht="16.5" x14ac:dyDescent="0.3">
      <c r="A135" s="85">
        <v>134</v>
      </c>
      <c r="B135" s="86">
        <v>2705</v>
      </c>
      <c r="C135" s="93">
        <v>27</v>
      </c>
      <c r="D135" s="86" t="s">
        <v>18</v>
      </c>
      <c r="E135" s="86">
        <v>649</v>
      </c>
      <c r="F135" s="88">
        <v>102</v>
      </c>
      <c r="G135" s="88">
        <f t="shared" si="23"/>
        <v>751</v>
      </c>
      <c r="H135" s="88">
        <f t="shared" si="24"/>
        <v>826.1</v>
      </c>
      <c r="I135" s="89">
        <f t="shared" si="29"/>
        <v>20140</v>
      </c>
      <c r="J135" s="90">
        <f t="shared" si="25"/>
        <v>15125140</v>
      </c>
      <c r="K135" s="109">
        <f t="shared" si="26"/>
        <v>17847665</v>
      </c>
      <c r="L135" s="92">
        <f t="shared" si="27"/>
        <v>44500</v>
      </c>
      <c r="M135" s="91">
        <f t="shared" si="28"/>
        <v>2147860</v>
      </c>
      <c r="N135" s="3"/>
      <c r="R135" s="2"/>
    </row>
    <row r="136" spans="1:18" ht="16.5" x14ac:dyDescent="0.3">
      <c r="A136" s="85">
        <v>135</v>
      </c>
      <c r="B136" s="86">
        <v>2706</v>
      </c>
      <c r="C136" s="93">
        <v>27</v>
      </c>
      <c r="D136" s="86" t="s">
        <v>18</v>
      </c>
      <c r="E136" s="86">
        <v>482</v>
      </c>
      <c r="F136" s="88">
        <v>93</v>
      </c>
      <c r="G136" s="88">
        <f t="shared" si="23"/>
        <v>575</v>
      </c>
      <c r="H136" s="88">
        <f t="shared" si="24"/>
        <v>632.5</v>
      </c>
      <c r="I136" s="89">
        <f t="shared" si="29"/>
        <v>20140</v>
      </c>
      <c r="J136" s="90">
        <f t="shared" si="25"/>
        <v>11580500</v>
      </c>
      <c r="K136" s="109">
        <f t="shared" si="26"/>
        <v>13664990</v>
      </c>
      <c r="L136" s="92">
        <f t="shared" si="27"/>
        <v>34000</v>
      </c>
      <c r="M136" s="91">
        <f t="shared" si="28"/>
        <v>1644500</v>
      </c>
      <c r="N136" s="3"/>
      <c r="R136" s="2"/>
    </row>
    <row r="137" spans="1:18" ht="16.5" x14ac:dyDescent="0.3">
      <c r="A137" s="85">
        <v>136</v>
      </c>
      <c r="B137" s="86">
        <v>2707</v>
      </c>
      <c r="C137" s="93">
        <v>27</v>
      </c>
      <c r="D137" s="86" t="s">
        <v>18</v>
      </c>
      <c r="E137" s="86">
        <v>554</v>
      </c>
      <c r="F137" s="88">
        <v>108</v>
      </c>
      <c r="G137" s="88">
        <f t="shared" si="23"/>
        <v>662</v>
      </c>
      <c r="H137" s="88">
        <f t="shared" si="24"/>
        <v>728.2</v>
      </c>
      <c r="I137" s="89">
        <f t="shared" si="29"/>
        <v>20140</v>
      </c>
      <c r="J137" s="90">
        <f t="shared" si="25"/>
        <v>13332680</v>
      </c>
      <c r="K137" s="109">
        <f t="shared" si="26"/>
        <v>15732562</v>
      </c>
      <c r="L137" s="92">
        <f t="shared" si="27"/>
        <v>39500</v>
      </c>
      <c r="M137" s="91">
        <f t="shared" si="28"/>
        <v>1893320.0000000002</v>
      </c>
      <c r="N137" s="3"/>
      <c r="R137" s="2"/>
    </row>
    <row r="138" spans="1:18" ht="16.5" x14ac:dyDescent="0.3">
      <c r="A138" s="85">
        <v>137</v>
      </c>
      <c r="B138" s="86">
        <v>2801</v>
      </c>
      <c r="C138" s="93">
        <v>28</v>
      </c>
      <c r="D138" s="86" t="s">
        <v>19</v>
      </c>
      <c r="E138" s="86">
        <v>898</v>
      </c>
      <c r="F138" s="88">
        <v>117</v>
      </c>
      <c r="G138" s="88">
        <f t="shared" si="23"/>
        <v>1015</v>
      </c>
      <c r="H138" s="88">
        <f t="shared" si="24"/>
        <v>1116.5</v>
      </c>
      <c r="I138" s="89">
        <f>I133+60</f>
        <v>20200</v>
      </c>
      <c r="J138" s="90">
        <f t="shared" si="25"/>
        <v>20503000</v>
      </c>
      <c r="K138" s="109">
        <f t="shared" si="26"/>
        <v>24193540</v>
      </c>
      <c r="L138" s="92">
        <f t="shared" si="27"/>
        <v>60500</v>
      </c>
      <c r="M138" s="91">
        <f t="shared" si="28"/>
        <v>2902900</v>
      </c>
      <c r="N138" s="3"/>
      <c r="R138" s="2"/>
    </row>
    <row r="139" spans="1:18" ht="16.5" x14ac:dyDescent="0.3">
      <c r="A139" s="85">
        <v>138</v>
      </c>
      <c r="B139" s="86">
        <v>2802</v>
      </c>
      <c r="C139" s="93">
        <v>28</v>
      </c>
      <c r="D139" s="86" t="s">
        <v>18</v>
      </c>
      <c r="E139" s="86">
        <v>635</v>
      </c>
      <c r="F139" s="88">
        <v>126</v>
      </c>
      <c r="G139" s="88">
        <f t="shared" si="23"/>
        <v>761</v>
      </c>
      <c r="H139" s="88">
        <f t="shared" si="24"/>
        <v>837.1</v>
      </c>
      <c r="I139" s="89">
        <f t="shared" ref="I139:I144" si="30">I138</f>
        <v>20200</v>
      </c>
      <c r="J139" s="90">
        <f t="shared" si="25"/>
        <v>15372200</v>
      </c>
      <c r="K139" s="109">
        <f t="shared" si="26"/>
        <v>18139196</v>
      </c>
      <c r="L139" s="92">
        <f t="shared" si="27"/>
        <v>45500</v>
      </c>
      <c r="M139" s="91">
        <f t="shared" si="28"/>
        <v>2176460</v>
      </c>
      <c r="N139" s="3"/>
      <c r="R139" s="2"/>
    </row>
    <row r="140" spans="1:18" ht="16.5" x14ac:dyDescent="0.3">
      <c r="A140" s="85">
        <v>139</v>
      </c>
      <c r="B140" s="86">
        <v>2803</v>
      </c>
      <c r="C140" s="93">
        <v>28</v>
      </c>
      <c r="D140" s="86" t="s">
        <v>19</v>
      </c>
      <c r="E140" s="86">
        <v>894</v>
      </c>
      <c r="F140" s="88">
        <v>188</v>
      </c>
      <c r="G140" s="88">
        <f t="shared" si="23"/>
        <v>1082</v>
      </c>
      <c r="H140" s="88">
        <f t="shared" si="24"/>
        <v>1190.2</v>
      </c>
      <c r="I140" s="89">
        <f t="shared" si="30"/>
        <v>20200</v>
      </c>
      <c r="J140" s="90">
        <f t="shared" si="25"/>
        <v>21856400</v>
      </c>
      <c r="K140" s="109">
        <f t="shared" si="26"/>
        <v>25790552</v>
      </c>
      <c r="L140" s="92">
        <f t="shared" si="27"/>
        <v>64500</v>
      </c>
      <c r="M140" s="91">
        <f t="shared" si="28"/>
        <v>3094520</v>
      </c>
      <c r="N140" s="3"/>
      <c r="R140" s="2"/>
    </row>
    <row r="141" spans="1:18" ht="16.5" x14ac:dyDescent="0.3">
      <c r="A141" s="85">
        <v>140</v>
      </c>
      <c r="B141" s="86">
        <v>2804</v>
      </c>
      <c r="C141" s="93">
        <v>28</v>
      </c>
      <c r="D141" s="86" t="s">
        <v>18</v>
      </c>
      <c r="E141" s="86">
        <v>653</v>
      </c>
      <c r="F141" s="88">
        <v>145</v>
      </c>
      <c r="G141" s="88">
        <f t="shared" si="23"/>
        <v>798</v>
      </c>
      <c r="H141" s="88">
        <f t="shared" si="24"/>
        <v>877.80000000000007</v>
      </c>
      <c r="I141" s="89">
        <f t="shared" si="30"/>
        <v>20200</v>
      </c>
      <c r="J141" s="90">
        <f t="shared" si="25"/>
        <v>16119600</v>
      </c>
      <c r="K141" s="109">
        <f t="shared" si="26"/>
        <v>19021128</v>
      </c>
      <c r="L141" s="92">
        <f t="shared" si="27"/>
        <v>47500</v>
      </c>
      <c r="M141" s="91">
        <f t="shared" si="28"/>
        <v>2282280</v>
      </c>
      <c r="N141" s="3"/>
      <c r="R141" s="2"/>
    </row>
    <row r="142" spans="1:18" ht="16.5" x14ac:dyDescent="0.3">
      <c r="A142" s="85">
        <v>141</v>
      </c>
      <c r="B142" s="86">
        <v>2805</v>
      </c>
      <c r="C142" s="93">
        <v>28</v>
      </c>
      <c r="D142" s="86" t="s">
        <v>18</v>
      </c>
      <c r="E142" s="86">
        <v>649</v>
      </c>
      <c r="F142" s="88">
        <v>102</v>
      </c>
      <c r="G142" s="88">
        <f t="shared" si="23"/>
        <v>751</v>
      </c>
      <c r="H142" s="88">
        <f t="shared" si="24"/>
        <v>826.1</v>
      </c>
      <c r="I142" s="89">
        <f t="shared" si="30"/>
        <v>20200</v>
      </c>
      <c r="J142" s="90">
        <f t="shared" si="25"/>
        <v>15170200</v>
      </c>
      <c r="K142" s="109">
        <f t="shared" si="26"/>
        <v>17900836</v>
      </c>
      <c r="L142" s="92">
        <f t="shared" si="27"/>
        <v>45000</v>
      </c>
      <c r="M142" s="91">
        <f t="shared" si="28"/>
        <v>2147860</v>
      </c>
      <c r="N142" s="3"/>
      <c r="R142" s="2"/>
    </row>
    <row r="143" spans="1:18" ht="16.5" x14ac:dyDescent="0.3">
      <c r="A143" s="85">
        <v>142</v>
      </c>
      <c r="B143" s="86">
        <v>2807</v>
      </c>
      <c r="C143" s="93">
        <v>28</v>
      </c>
      <c r="D143" s="86" t="s">
        <v>18</v>
      </c>
      <c r="E143" s="86">
        <v>554</v>
      </c>
      <c r="F143" s="88">
        <v>108</v>
      </c>
      <c r="G143" s="88">
        <f t="shared" si="23"/>
        <v>662</v>
      </c>
      <c r="H143" s="88">
        <f t="shared" si="24"/>
        <v>728.2</v>
      </c>
      <c r="I143" s="89">
        <f t="shared" si="30"/>
        <v>20200</v>
      </c>
      <c r="J143" s="90">
        <f t="shared" si="25"/>
        <v>13372400</v>
      </c>
      <c r="K143" s="109">
        <f t="shared" si="26"/>
        <v>15779432</v>
      </c>
      <c r="L143" s="92">
        <f t="shared" si="27"/>
        <v>39500</v>
      </c>
      <c r="M143" s="91">
        <f t="shared" si="28"/>
        <v>1893320.0000000002</v>
      </c>
      <c r="N143" s="3"/>
      <c r="R143" s="2"/>
    </row>
    <row r="144" spans="1:18" ht="16.5" x14ac:dyDescent="0.3">
      <c r="A144" s="85">
        <v>143</v>
      </c>
      <c r="B144" s="86">
        <v>2901</v>
      </c>
      <c r="C144" s="93">
        <v>29</v>
      </c>
      <c r="D144" s="86" t="s">
        <v>19</v>
      </c>
      <c r="E144" s="86">
        <v>898</v>
      </c>
      <c r="F144" s="88">
        <v>117</v>
      </c>
      <c r="G144" s="88">
        <f t="shared" si="23"/>
        <v>1015</v>
      </c>
      <c r="H144" s="88">
        <f t="shared" si="24"/>
        <v>1116.5</v>
      </c>
      <c r="I144" s="89">
        <f>I139+60</f>
        <v>20260</v>
      </c>
      <c r="J144" s="90">
        <f t="shared" si="25"/>
        <v>20563900</v>
      </c>
      <c r="K144" s="109">
        <f t="shared" si="26"/>
        <v>24265402</v>
      </c>
      <c r="L144" s="92">
        <f t="shared" si="27"/>
        <v>60500</v>
      </c>
      <c r="M144" s="91">
        <f t="shared" si="28"/>
        <v>2902900</v>
      </c>
      <c r="N144" s="3"/>
      <c r="R144" s="2"/>
    </row>
    <row r="145" spans="1:18" ht="16.5" x14ac:dyDescent="0.3">
      <c r="A145" s="85">
        <v>144</v>
      </c>
      <c r="B145" s="86">
        <v>2902</v>
      </c>
      <c r="C145" s="93">
        <v>29</v>
      </c>
      <c r="D145" s="86" t="s">
        <v>18</v>
      </c>
      <c r="E145" s="86">
        <v>635</v>
      </c>
      <c r="F145" s="88">
        <v>126</v>
      </c>
      <c r="G145" s="88">
        <f t="shared" si="23"/>
        <v>761</v>
      </c>
      <c r="H145" s="88">
        <f t="shared" si="24"/>
        <v>837.1</v>
      </c>
      <c r="I145" s="89">
        <f t="shared" ref="I145:I150" si="31">I144</f>
        <v>20260</v>
      </c>
      <c r="J145" s="90">
        <f t="shared" si="25"/>
        <v>15417860</v>
      </c>
      <c r="K145" s="109">
        <f t="shared" si="26"/>
        <v>18193075</v>
      </c>
      <c r="L145" s="92">
        <f t="shared" si="27"/>
        <v>45500</v>
      </c>
      <c r="M145" s="91">
        <f t="shared" si="28"/>
        <v>2176460</v>
      </c>
      <c r="N145" s="3"/>
      <c r="R145" s="2"/>
    </row>
    <row r="146" spans="1:18" ht="16.5" x14ac:dyDescent="0.3">
      <c r="A146" s="85">
        <v>145</v>
      </c>
      <c r="B146" s="86">
        <v>2903</v>
      </c>
      <c r="C146" s="93">
        <v>29</v>
      </c>
      <c r="D146" s="86" t="s">
        <v>19</v>
      </c>
      <c r="E146" s="86">
        <v>894</v>
      </c>
      <c r="F146" s="88">
        <v>188</v>
      </c>
      <c r="G146" s="88">
        <f t="shared" si="23"/>
        <v>1082</v>
      </c>
      <c r="H146" s="88">
        <f t="shared" si="24"/>
        <v>1190.2</v>
      </c>
      <c r="I146" s="89">
        <f t="shared" si="31"/>
        <v>20260</v>
      </c>
      <c r="J146" s="90">
        <f t="shared" si="25"/>
        <v>21921320</v>
      </c>
      <c r="K146" s="109">
        <f t="shared" si="26"/>
        <v>25867158</v>
      </c>
      <c r="L146" s="92">
        <f t="shared" si="27"/>
        <v>64500</v>
      </c>
      <c r="M146" s="91">
        <f t="shared" si="28"/>
        <v>3094520</v>
      </c>
      <c r="N146" s="3"/>
      <c r="R146" s="2"/>
    </row>
    <row r="147" spans="1:18" ht="16.5" x14ac:dyDescent="0.3">
      <c r="A147" s="85">
        <v>146</v>
      </c>
      <c r="B147" s="86">
        <v>2904</v>
      </c>
      <c r="C147" s="93">
        <v>29</v>
      </c>
      <c r="D147" s="86" t="s">
        <v>18</v>
      </c>
      <c r="E147" s="86">
        <v>653</v>
      </c>
      <c r="F147" s="88">
        <v>145</v>
      </c>
      <c r="G147" s="88">
        <f t="shared" si="23"/>
        <v>798</v>
      </c>
      <c r="H147" s="88">
        <f t="shared" si="24"/>
        <v>877.80000000000007</v>
      </c>
      <c r="I147" s="89">
        <f t="shared" si="31"/>
        <v>20260</v>
      </c>
      <c r="J147" s="90">
        <f t="shared" si="25"/>
        <v>16167480</v>
      </c>
      <c r="K147" s="109">
        <f t="shared" si="26"/>
        <v>19077626</v>
      </c>
      <c r="L147" s="92">
        <f t="shared" si="27"/>
        <v>47500</v>
      </c>
      <c r="M147" s="91">
        <f t="shared" si="28"/>
        <v>2282280</v>
      </c>
      <c r="N147" s="3"/>
      <c r="R147" s="2"/>
    </row>
    <row r="148" spans="1:18" ht="16.5" x14ac:dyDescent="0.3">
      <c r="A148" s="85">
        <v>147</v>
      </c>
      <c r="B148" s="86">
        <v>2905</v>
      </c>
      <c r="C148" s="93">
        <v>29</v>
      </c>
      <c r="D148" s="86" t="s">
        <v>18</v>
      </c>
      <c r="E148" s="86">
        <v>649</v>
      </c>
      <c r="F148" s="88">
        <v>102</v>
      </c>
      <c r="G148" s="88">
        <f t="shared" si="23"/>
        <v>751</v>
      </c>
      <c r="H148" s="88">
        <f t="shared" si="24"/>
        <v>826.1</v>
      </c>
      <c r="I148" s="89">
        <f t="shared" si="31"/>
        <v>20260</v>
      </c>
      <c r="J148" s="90">
        <f t="shared" si="25"/>
        <v>15215260</v>
      </c>
      <c r="K148" s="109">
        <f t="shared" si="26"/>
        <v>17954007</v>
      </c>
      <c r="L148" s="92">
        <f t="shared" si="27"/>
        <v>45000</v>
      </c>
      <c r="M148" s="91">
        <f t="shared" si="28"/>
        <v>2147860</v>
      </c>
      <c r="N148" s="3"/>
      <c r="R148" s="2"/>
    </row>
    <row r="149" spans="1:18" ht="16.5" x14ac:dyDescent="0.3">
      <c r="A149" s="85">
        <v>148</v>
      </c>
      <c r="B149" s="86">
        <v>2906</v>
      </c>
      <c r="C149" s="93">
        <v>29</v>
      </c>
      <c r="D149" s="86" t="s">
        <v>18</v>
      </c>
      <c r="E149" s="86">
        <v>482</v>
      </c>
      <c r="F149" s="88">
        <v>93</v>
      </c>
      <c r="G149" s="88">
        <f t="shared" si="23"/>
        <v>575</v>
      </c>
      <c r="H149" s="88">
        <f t="shared" si="24"/>
        <v>632.5</v>
      </c>
      <c r="I149" s="89">
        <f t="shared" si="31"/>
        <v>20260</v>
      </c>
      <c r="J149" s="90">
        <f t="shared" si="25"/>
        <v>11649500</v>
      </c>
      <c r="K149" s="109">
        <f t="shared" si="26"/>
        <v>13746410</v>
      </c>
      <c r="L149" s="92">
        <f t="shared" si="27"/>
        <v>34500</v>
      </c>
      <c r="M149" s="91">
        <f t="shared" si="28"/>
        <v>1644500</v>
      </c>
      <c r="N149" s="3"/>
      <c r="R149" s="2"/>
    </row>
    <row r="150" spans="1:18" ht="16.5" x14ac:dyDescent="0.3">
      <c r="A150" s="85">
        <v>149</v>
      </c>
      <c r="B150" s="86">
        <v>2907</v>
      </c>
      <c r="C150" s="93">
        <v>29</v>
      </c>
      <c r="D150" s="86" t="s">
        <v>18</v>
      </c>
      <c r="E150" s="86">
        <v>554</v>
      </c>
      <c r="F150" s="88">
        <v>108</v>
      </c>
      <c r="G150" s="88">
        <f t="shared" si="23"/>
        <v>662</v>
      </c>
      <c r="H150" s="88">
        <f t="shared" si="24"/>
        <v>728.2</v>
      </c>
      <c r="I150" s="89">
        <f t="shared" si="31"/>
        <v>20260</v>
      </c>
      <c r="J150" s="90">
        <f t="shared" si="25"/>
        <v>13412120</v>
      </c>
      <c r="K150" s="109">
        <f t="shared" si="26"/>
        <v>15826302</v>
      </c>
      <c r="L150" s="92">
        <f t="shared" si="27"/>
        <v>39500</v>
      </c>
      <c r="M150" s="91">
        <f t="shared" si="28"/>
        <v>1893320.0000000002</v>
      </c>
      <c r="N150" s="3"/>
      <c r="R150" s="2"/>
    </row>
    <row r="151" spans="1:18" ht="16.5" x14ac:dyDescent="0.3">
      <c r="A151" s="85">
        <v>150</v>
      </c>
      <c r="B151" s="86">
        <v>3001</v>
      </c>
      <c r="C151" s="93">
        <v>30</v>
      </c>
      <c r="D151" s="86" t="s">
        <v>19</v>
      </c>
      <c r="E151" s="86">
        <v>898</v>
      </c>
      <c r="F151" s="88">
        <v>117</v>
      </c>
      <c r="G151" s="88">
        <f t="shared" si="23"/>
        <v>1015</v>
      </c>
      <c r="H151" s="88">
        <f t="shared" si="24"/>
        <v>1116.5</v>
      </c>
      <c r="I151" s="89">
        <f>I146+60</f>
        <v>20320</v>
      </c>
      <c r="J151" s="90">
        <f t="shared" si="25"/>
        <v>20624800</v>
      </c>
      <c r="K151" s="109">
        <f t="shared" si="26"/>
        <v>24337264</v>
      </c>
      <c r="L151" s="92">
        <f t="shared" si="27"/>
        <v>61000</v>
      </c>
      <c r="M151" s="91">
        <f t="shared" si="28"/>
        <v>2902900</v>
      </c>
      <c r="N151" s="3"/>
      <c r="R151" s="2"/>
    </row>
    <row r="152" spans="1:18" ht="16.5" x14ac:dyDescent="0.3">
      <c r="A152" s="85">
        <v>151</v>
      </c>
      <c r="B152" s="86">
        <v>3002</v>
      </c>
      <c r="C152" s="93">
        <v>30</v>
      </c>
      <c r="D152" s="86" t="s">
        <v>18</v>
      </c>
      <c r="E152" s="86">
        <v>635</v>
      </c>
      <c r="F152" s="88">
        <v>126</v>
      </c>
      <c r="G152" s="88">
        <f t="shared" si="23"/>
        <v>761</v>
      </c>
      <c r="H152" s="88">
        <f t="shared" si="24"/>
        <v>837.1</v>
      </c>
      <c r="I152" s="89">
        <f t="shared" ref="I152:I157" si="32">I151</f>
        <v>20320</v>
      </c>
      <c r="J152" s="90">
        <f t="shared" si="25"/>
        <v>15463520</v>
      </c>
      <c r="K152" s="109">
        <f t="shared" si="26"/>
        <v>18246954</v>
      </c>
      <c r="L152" s="92">
        <f t="shared" si="27"/>
        <v>45500</v>
      </c>
      <c r="M152" s="91">
        <f t="shared" si="28"/>
        <v>2176460</v>
      </c>
      <c r="N152" s="3"/>
      <c r="R152" s="2"/>
    </row>
    <row r="153" spans="1:18" ht="16.5" x14ac:dyDescent="0.3">
      <c r="A153" s="85">
        <v>152</v>
      </c>
      <c r="B153" s="86">
        <v>3003</v>
      </c>
      <c r="C153" s="93">
        <v>30</v>
      </c>
      <c r="D153" s="86" t="s">
        <v>19</v>
      </c>
      <c r="E153" s="86">
        <v>894</v>
      </c>
      <c r="F153" s="88">
        <v>188</v>
      </c>
      <c r="G153" s="88">
        <f t="shared" si="23"/>
        <v>1082</v>
      </c>
      <c r="H153" s="88">
        <f t="shared" si="24"/>
        <v>1190.2</v>
      </c>
      <c r="I153" s="89">
        <f t="shared" si="32"/>
        <v>20320</v>
      </c>
      <c r="J153" s="90">
        <f t="shared" si="25"/>
        <v>21986240</v>
      </c>
      <c r="K153" s="109">
        <f t="shared" si="26"/>
        <v>25943763</v>
      </c>
      <c r="L153" s="92">
        <f t="shared" si="27"/>
        <v>65000</v>
      </c>
      <c r="M153" s="91">
        <f t="shared" si="28"/>
        <v>3094520</v>
      </c>
      <c r="N153" s="3"/>
      <c r="R153" s="2"/>
    </row>
    <row r="154" spans="1:18" ht="16.5" x14ac:dyDescent="0.3">
      <c r="A154" s="85">
        <v>153</v>
      </c>
      <c r="B154" s="86">
        <v>3004</v>
      </c>
      <c r="C154" s="93">
        <v>30</v>
      </c>
      <c r="D154" s="86" t="s">
        <v>18</v>
      </c>
      <c r="E154" s="86">
        <v>653</v>
      </c>
      <c r="F154" s="88">
        <v>145</v>
      </c>
      <c r="G154" s="88">
        <f t="shared" si="23"/>
        <v>798</v>
      </c>
      <c r="H154" s="88">
        <f t="shared" si="24"/>
        <v>877.80000000000007</v>
      </c>
      <c r="I154" s="89">
        <f t="shared" si="32"/>
        <v>20320</v>
      </c>
      <c r="J154" s="90">
        <f t="shared" si="25"/>
        <v>16215360</v>
      </c>
      <c r="K154" s="109">
        <f t="shared" si="26"/>
        <v>19134125</v>
      </c>
      <c r="L154" s="92">
        <f t="shared" si="27"/>
        <v>48000</v>
      </c>
      <c r="M154" s="91">
        <f t="shared" si="28"/>
        <v>2282280</v>
      </c>
      <c r="N154" s="3"/>
      <c r="R154" s="2"/>
    </row>
    <row r="155" spans="1:18" ht="16.5" x14ac:dyDescent="0.3">
      <c r="A155" s="85">
        <v>154</v>
      </c>
      <c r="B155" s="86">
        <v>3005</v>
      </c>
      <c r="C155" s="93">
        <v>30</v>
      </c>
      <c r="D155" s="86" t="s">
        <v>18</v>
      </c>
      <c r="E155" s="86">
        <v>649</v>
      </c>
      <c r="F155" s="88">
        <v>102</v>
      </c>
      <c r="G155" s="88">
        <f t="shared" si="23"/>
        <v>751</v>
      </c>
      <c r="H155" s="88">
        <f t="shared" si="24"/>
        <v>826.1</v>
      </c>
      <c r="I155" s="89">
        <f t="shared" si="32"/>
        <v>20320</v>
      </c>
      <c r="J155" s="90">
        <f t="shared" si="25"/>
        <v>15260320</v>
      </c>
      <c r="K155" s="109">
        <f t="shared" si="26"/>
        <v>18007178</v>
      </c>
      <c r="L155" s="92">
        <f t="shared" si="27"/>
        <v>45000</v>
      </c>
      <c r="M155" s="91">
        <f t="shared" si="28"/>
        <v>2147860</v>
      </c>
      <c r="N155" s="3"/>
      <c r="R155" s="2"/>
    </row>
    <row r="156" spans="1:18" ht="16.5" x14ac:dyDescent="0.3">
      <c r="A156" s="85">
        <v>155</v>
      </c>
      <c r="B156" s="86">
        <v>3006</v>
      </c>
      <c r="C156" s="93">
        <v>30</v>
      </c>
      <c r="D156" s="86" t="s">
        <v>18</v>
      </c>
      <c r="E156" s="86">
        <v>482</v>
      </c>
      <c r="F156" s="88">
        <v>93</v>
      </c>
      <c r="G156" s="88">
        <f t="shared" si="23"/>
        <v>575</v>
      </c>
      <c r="H156" s="88">
        <f t="shared" si="24"/>
        <v>632.5</v>
      </c>
      <c r="I156" s="89">
        <f t="shared" si="32"/>
        <v>20320</v>
      </c>
      <c r="J156" s="90">
        <f t="shared" si="25"/>
        <v>11684000</v>
      </c>
      <c r="K156" s="109">
        <f t="shared" si="26"/>
        <v>13787120</v>
      </c>
      <c r="L156" s="92">
        <f t="shared" si="27"/>
        <v>34500</v>
      </c>
      <c r="M156" s="91">
        <f t="shared" si="28"/>
        <v>1644500</v>
      </c>
      <c r="N156" s="3"/>
      <c r="R156" s="2"/>
    </row>
    <row r="157" spans="1:18" s="32" customFormat="1" ht="16.5" x14ac:dyDescent="0.2">
      <c r="A157" s="94" t="s">
        <v>3</v>
      </c>
      <c r="B157" s="95"/>
      <c r="C157" s="95"/>
      <c r="D157" s="96"/>
      <c r="E157" s="97">
        <f t="shared" ref="E157:H157" si="33">SUM(E2:E156)</f>
        <v>106631</v>
      </c>
      <c r="F157" s="98">
        <f t="shared" si="33"/>
        <v>19644</v>
      </c>
      <c r="G157" s="98">
        <f t="shared" si="33"/>
        <v>126275</v>
      </c>
      <c r="H157" s="98">
        <f t="shared" si="33"/>
        <v>138902.50000000009</v>
      </c>
      <c r="I157" s="89"/>
      <c r="J157" s="99">
        <f>SUM(J2:J156)</f>
        <v>2482302080</v>
      </c>
      <c r="K157" s="100">
        <f>SUM(K2:K156)</f>
        <v>2929116456</v>
      </c>
      <c r="L157" s="101"/>
      <c r="M157" s="102">
        <f>SUM(M2:M156)</f>
        <v>361146500</v>
      </c>
      <c r="N157" s="63"/>
    </row>
  </sheetData>
  <mergeCells count="1">
    <mergeCell ref="A157:D157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2"/>
  <sheetViews>
    <sheetView topLeftCell="C1" zoomScale="160" zoomScaleNormal="160" workbookViewId="0">
      <selection activeCell="G2" sqref="G2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7" customFormat="1" ht="21" customHeight="1" x14ac:dyDescent="0.25">
      <c r="A1" s="59" t="s">
        <v>4</v>
      </c>
      <c r="B1" s="59" t="s">
        <v>10</v>
      </c>
      <c r="C1" s="59" t="s">
        <v>5</v>
      </c>
      <c r="D1" s="59" t="s">
        <v>6</v>
      </c>
      <c r="E1" s="59" t="s">
        <v>7</v>
      </c>
      <c r="F1" s="59" t="s">
        <v>8</v>
      </c>
      <c r="G1" s="59" t="s">
        <v>9</v>
      </c>
      <c r="H1" s="5"/>
      <c r="I1" s="5"/>
      <c r="J1" s="5"/>
      <c r="K1" s="5"/>
      <c r="L1" s="5"/>
    </row>
    <row r="2" spans="1:12" s="7" customFormat="1" ht="68.25" customHeight="1" x14ac:dyDescent="0.25">
      <c r="A2" s="60">
        <v>1</v>
      </c>
      <c r="B2" s="21" t="s">
        <v>44</v>
      </c>
      <c r="C2" s="21">
        <f>109+46</f>
        <v>155</v>
      </c>
      <c r="D2" s="64">
        <f>'Bldg 1'!G157</f>
        <v>126275</v>
      </c>
      <c r="E2" s="65">
        <f>'Bldg 1'!H157</f>
        <v>138902.50000000009</v>
      </c>
      <c r="F2" s="113">
        <f>'Bldg 1'!J157</f>
        <v>2482302080</v>
      </c>
      <c r="G2" s="114">
        <f>'Bldg 1'!K157</f>
        <v>2929116456</v>
      </c>
      <c r="H2" s="5"/>
      <c r="I2" s="5"/>
      <c r="J2" s="5"/>
      <c r="K2" s="5"/>
      <c r="L2" s="5"/>
    </row>
    <row r="3" spans="1:12" s="7" customFormat="1" x14ac:dyDescent="0.25">
      <c r="F3" s="5"/>
      <c r="G3" s="5"/>
      <c r="H3" s="115">
        <f>E2*2600</f>
        <v>361146500.00000024</v>
      </c>
      <c r="I3" s="6"/>
      <c r="J3" s="5"/>
      <c r="K3" s="5"/>
      <c r="L3" s="5"/>
    </row>
    <row r="4" spans="1:12" s="7" customFormat="1" x14ac:dyDescent="0.25">
      <c r="F4" s="5"/>
      <c r="G4" s="5"/>
      <c r="H4" s="5"/>
      <c r="I4" s="5"/>
      <c r="J4" s="5"/>
      <c r="K4" s="5"/>
      <c r="L4" s="5"/>
    </row>
    <row r="5" spans="1:12" s="7" customFormat="1" ht="16.5" x14ac:dyDescent="0.25">
      <c r="B5" s="10"/>
      <c r="D5" s="11"/>
      <c r="E5" s="11"/>
      <c r="F5" s="12"/>
      <c r="G5" s="12"/>
      <c r="H5" s="5"/>
      <c r="I5" s="8"/>
      <c r="J5" s="5"/>
      <c r="K5" s="5"/>
      <c r="L5" s="5"/>
    </row>
    <row r="6" spans="1:12" s="5" customFormat="1" ht="16.5" x14ac:dyDescent="0.25">
      <c r="A6" s="23"/>
      <c r="B6" s="24"/>
      <c r="C6" s="23"/>
      <c r="D6" s="25"/>
      <c r="E6" s="25"/>
      <c r="F6" s="16"/>
      <c r="G6" s="16"/>
      <c r="I6" s="8"/>
    </row>
    <row r="7" spans="1:12" s="7" customFormat="1" ht="15.75" x14ac:dyDescent="0.25">
      <c r="A7" s="39"/>
      <c r="B7" s="39"/>
      <c r="C7" s="17"/>
      <c r="D7" s="18"/>
      <c r="E7" s="18"/>
      <c r="F7" s="19"/>
      <c r="G7" s="19"/>
      <c r="H7" s="5"/>
      <c r="I7" s="9"/>
      <c r="J7" s="5"/>
      <c r="K7" s="5"/>
      <c r="L7" s="5"/>
    </row>
    <row r="8" spans="1:12" s="7" customForma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7" customFormat="1" x14ac:dyDescent="0.25">
      <c r="F9" s="5"/>
      <c r="G9" s="5"/>
      <c r="H9" s="5"/>
      <c r="I9" s="5"/>
    </row>
    <row r="10" spans="1:12" s="7" customFormat="1" ht="16.5" x14ac:dyDescent="0.25">
      <c r="B10" s="10"/>
      <c r="D10" s="11"/>
      <c r="E10" s="11"/>
      <c r="F10" s="12"/>
      <c r="G10" s="12"/>
      <c r="H10" s="5"/>
      <c r="I10" s="13"/>
    </row>
    <row r="11" spans="1:12" s="5" customFormat="1" ht="16.5" x14ac:dyDescent="0.25">
      <c r="B11" s="14"/>
      <c r="D11" s="15"/>
      <c r="E11" s="15"/>
      <c r="F11" s="16"/>
      <c r="G11" s="16"/>
      <c r="I11" s="13"/>
    </row>
    <row r="12" spans="1:12" s="7" customFormat="1" ht="15.75" x14ac:dyDescent="0.25">
      <c r="A12" s="39"/>
      <c r="B12" s="39"/>
      <c r="C12" s="17"/>
      <c r="D12" s="18"/>
      <c r="E12" s="18"/>
      <c r="F12" s="19"/>
      <c r="G12" s="19"/>
      <c r="H12" s="5"/>
      <c r="I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3:R118"/>
  <sheetViews>
    <sheetView topLeftCell="A4" zoomScale="130" zoomScaleNormal="130" workbookViewId="0">
      <selection activeCell="Q21" sqref="Q21"/>
    </sheetView>
  </sheetViews>
  <sheetFormatPr defaultRowHeight="15.75" x14ac:dyDescent="0.25"/>
  <cols>
    <col min="1" max="11" width="9.140625" style="51"/>
    <col min="12" max="12" width="9.5703125" style="51" bestFit="1" customWidth="1"/>
    <col min="13" max="16" width="9.140625" style="51"/>
    <col min="17" max="17" width="13.5703125" style="51" bestFit="1" customWidth="1"/>
    <col min="18" max="16384" width="9.140625" style="51"/>
  </cols>
  <sheetData>
    <row r="3" spans="2:18" x14ac:dyDescent="0.25">
      <c r="B3" s="53"/>
    </row>
    <row r="6" spans="2:18" x14ac:dyDescent="0.25">
      <c r="N6" s="51" t="s">
        <v>18</v>
      </c>
      <c r="O6" s="51">
        <v>59.03</v>
      </c>
      <c r="P6" s="55">
        <f>O6*10.764</f>
        <v>635.39891999999998</v>
      </c>
      <c r="Q6" s="51">
        <v>23</v>
      </c>
    </row>
    <row r="7" spans="2:18" x14ac:dyDescent="0.25">
      <c r="N7" s="51" t="s">
        <v>19</v>
      </c>
      <c r="O7" s="51">
        <v>83.07</v>
      </c>
      <c r="P7" s="55">
        <f t="shared" ref="P7:P12" si="0">O7*10.764</f>
        <v>894.16547999999989</v>
      </c>
      <c r="Q7" s="51">
        <v>23</v>
      </c>
    </row>
    <row r="8" spans="2:18" x14ac:dyDescent="0.25">
      <c r="I8" s="54"/>
      <c r="J8" s="54"/>
      <c r="K8" s="54"/>
      <c r="L8" s="54"/>
      <c r="M8" s="54"/>
      <c r="N8" s="51" t="s">
        <v>18</v>
      </c>
      <c r="O8" s="51">
        <v>60.65</v>
      </c>
      <c r="P8" s="55">
        <f t="shared" si="0"/>
        <v>652.83659999999998</v>
      </c>
      <c r="Q8" s="51">
        <v>23</v>
      </c>
    </row>
    <row r="9" spans="2:18" x14ac:dyDescent="0.25">
      <c r="I9" s="50"/>
      <c r="J9" s="50"/>
      <c r="K9" s="50"/>
      <c r="L9" s="50"/>
      <c r="M9" s="50"/>
      <c r="N9" s="51" t="s">
        <v>18</v>
      </c>
      <c r="O9" s="51">
        <v>60.29</v>
      </c>
      <c r="P9" s="55">
        <f t="shared" si="0"/>
        <v>648.96155999999996</v>
      </c>
      <c r="Q9" s="51">
        <v>23</v>
      </c>
    </row>
    <row r="10" spans="2:18" x14ac:dyDescent="0.25">
      <c r="I10" s="50"/>
      <c r="J10" s="50"/>
      <c r="K10" s="50"/>
      <c r="L10" s="50"/>
      <c r="M10" s="50"/>
      <c r="N10" s="51" t="s">
        <v>18</v>
      </c>
      <c r="O10" s="51">
        <v>44.82</v>
      </c>
      <c r="P10" s="55">
        <f t="shared" si="0"/>
        <v>482.44247999999999</v>
      </c>
      <c r="Q10" s="51">
        <v>18</v>
      </c>
    </row>
    <row r="11" spans="2:18" x14ac:dyDescent="0.25">
      <c r="I11" s="50"/>
      <c r="J11" s="50"/>
      <c r="K11" s="50"/>
      <c r="L11" s="50"/>
      <c r="M11" s="50"/>
      <c r="N11" s="51" t="s">
        <v>18</v>
      </c>
      <c r="O11" s="50">
        <v>51.5</v>
      </c>
      <c r="P11" s="55">
        <f t="shared" si="0"/>
        <v>554.346</v>
      </c>
      <c r="Q11" s="51">
        <v>22</v>
      </c>
    </row>
    <row r="12" spans="2:18" x14ac:dyDescent="0.25">
      <c r="I12" s="50"/>
      <c r="J12" s="50"/>
      <c r="K12" s="50"/>
      <c r="L12" s="55"/>
      <c r="M12" s="50"/>
      <c r="N12" s="51" t="s">
        <v>19</v>
      </c>
      <c r="O12" s="52">
        <v>83.09</v>
      </c>
      <c r="P12" s="55">
        <f t="shared" si="0"/>
        <v>894.38076000000001</v>
      </c>
      <c r="Q12" s="51">
        <v>23</v>
      </c>
      <c r="R12" s="52"/>
    </row>
    <row r="13" spans="2:18" x14ac:dyDescent="0.25">
      <c r="I13" s="50"/>
      <c r="J13" s="50"/>
      <c r="K13" s="50"/>
      <c r="L13" s="55"/>
      <c r="M13" s="50"/>
      <c r="O13" s="52"/>
      <c r="P13" s="52"/>
      <c r="Q13" s="69">
        <f>SUM(Q6:Q12)</f>
        <v>155</v>
      </c>
      <c r="R13" s="52"/>
    </row>
    <row r="14" spans="2:18" x14ac:dyDescent="0.25">
      <c r="I14" s="50"/>
      <c r="J14" s="50"/>
      <c r="K14" s="50"/>
      <c r="L14" s="55"/>
      <c r="M14" s="50"/>
      <c r="O14" s="52"/>
      <c r="P14" s="52"/>
      <c r="Q14" s="56"/>
      <c r="R14" s="52"/>
    </row>
    <row r="15" spans="2:18" x14ac:dyDescent="0.25">
      <c r="I15" s="50"/>
      <c r="J15" s="50"/>
      <c r="K15" s="50"/>
      <c r="L15" s="55"/>
      <c r="M15" s="50"/>
      <c r="N15" s="52"/>
      <c r="O15" s="52"/>
      <c r="P15" s="52"/>
      <c r="Q15" s="56"/>
      <c r="R15" s="52"/>
    </row>
    <row r="16" spans="2:18" x14ac:dyDescent="0.25">
      <c r="I16" s="50"/>
      <c r="J16" s="50"/>
      <c r="K16" s="50"/>
      <c r="L16" s="50"/>
      <c r="M16" s="57"/>
      <c r="N16" s="52"/>
      <c r="O16" s="52"/>
      <c r="P16" s="52"/>
      <c r="Q16" s="56"/>
      <c r="R16" s="52"/>
    </row>
    <row r="17" spans="2:18" x14ac:dyDescent="0.25">
      <c r="I17" s="50"/>
      <c r="J17" s="50"/>
      <c r="K17" s="50"/>
      <c r="L17" s="50"/>
      <c r="M17" s="50"/>
      <c r="N17" s="52"/>
      <c r="O17" s="52"/>
      <c r="P17" s="52"/>
      <c r="Q17" s="56"/>
      <c r="R17" s="52"/>
    </row>
    <row r="18" spans="2:18" x14ac:dyDescent="0.25">
      <c r="M18" s="50"/>
      <c r="N18" s="50"/>
      <c r="O18" s="50"/>
      <c r="P18" s="55"/>
      <c r="Q18" s="50"/>
    </row>
    <row r="19" spans="2:18" x14ac:dyDescent="0.25">
      <c r="M19" s="50"/>
      <c r="N19" s="50"/>
      <c r="O19" s="50"/>
      <c r="P19" s="55"/>
      <c r="Q19" s="50">
        <f>86+23</f>
        <v>109</v>
      </c>
    </row>
    <row r="20" spans="2:18" ht="21.75" customHeight="1" x14ac:dyDescent="0.25">
      <c r="E20" s="54"/>
      <c r="M20" s="50"/>
      <c r="N20" s="50"/>
      <c r="O20" s="50"/>
      <c r="P20" s="55"/>
      <c r="Q20" s="50">
        <f>23+23</f>
        <v>46</v>
      </c>
    </row>
    <row r="21" spans="2:18" x14ac:dyDescent="0.25">
      <c r="E21" s="50"/>
      <c r="M21" s="50"/>
      <c r="N21" s="50"/>
      <c r="O21" s="50"/>
      <c r="P21" s="55"/>
      <c r="Q21" s="50"/>
    </row>
    <row r="22" spans="2:18" x14ac:dyDescent="0.25">
      <c r="E22" s="50"/>
      <c r="Q22" s="53"/>
    </row>
    <row r="23" spans="2:18" x14ac:dyDescent="0.25">
      <c r="E23" s="50"/>
    </row>
    <row r="26" spans="2:18" x14ac:dyDescent="0.25">
      <c r="B26" s="53"/>
    </row>
    <row r="28" spans="2:18" x14ac:dyDescent="0.25">
      <c r="D28" s="50"/>
      <c r="E28" s="50"/>
      <c r="M28" s="50"/>
      <c r="N28" s="50"/>
      <c r="O28" s="50"/>
      <c r="P28" s="50"/>
      <c r="Q28" s="50"/>
    </row>
    <row r="29" spans="2:18" x14ac:dyDescent="0.25">
      <c r="D29" s="50"/>
      <c r="E29" s="50"/>
      <c r="M29" s="50"/>
      <c r="N29" s="50"/>
      <c r="O29" s="50"/>
      <c r="P29" s="50"/>
      <c r="Q29" s="50"/>
    </row>
    <row r="30" spans="2:18" x14ac:dyDescent="0.25">
      <c r="D30" s="50"/>
      <c r="E30" s="50"/>
      <c r="M30" s="50"/>
      <c r="N30" s="50"/>
      <c r="O30" s="50"/>
      <c r="P30" s="50"/>
      <c r="Q30" s="50"/>
    </row>
    <row r="31" spans="2:18" x14ac:dyDescent="0.25">
      <c r="D31" s="50"/>
      <c r="E31" s="50"/>
    </row>
    <row r="32" spans="2:18" x14ac:dyDescent="0.25">
      <c r="D32" s="50"/>
      <c r="E32" s="50"/>
      <c r="I32" s="54"/>
      <c r="J32" s="54"/>
      <c r="K32" s="54"/>
      <c r="L32" s="54"/>
      <c r="M32" s="54"/>
    </row>
    <row r="33" spans="4:13" x14ac:dyDescent="0.25">
      <c r="D33" s="50"/>
      <c r="E33" s="50"/>
      <c r="I33" s="50"/>
      <c r="J33" s="50"/>
      <c r="K33" s="50"/>
      <c r="L33" s="55"/>
      <c r="M33" s="50"/>
    </row>
    <row r="34" spans="4:13" x14ac:dyDescent="0.25">
      <c r="D34" s="50"/>
      <c r="E34" s="50"/>
      <c r="I34" s="50"/>
      <c r="J34" s="50"/>
      <c r="K34" s="50"/>
      <c r="L34" s="55"/>
      <c r="M34" s="50"/>
    </row>
    <row r="35" spans="4:13" x14ac:dyDescent="0.25">
      <c r="D35" s="50"/>
      <c r="E35" s="50"/>
      <c r="I35" s="50"/>
      <c r="J35" s="50"/>
      <c r="K35" s="50"/>
      <c r="L35" s="55"/>
      <c r="M35" s="50"/>
    </row>
    <row r="36" spans="4:13" ht="23.25" customHeight="1" x14ac:dyDescent="0.25"/>
    <row r="37" spans="4:13" ht="20.25" customHeight="1" x14ac:dyDescent="0.25"/>
    <row r="39" spans="4:13" x14ac:dyDescent="0.25">
      <c r="I39" s="54"/>
      <c r="J39" s="54"/>
      <c r="K39" s="54"/>
      <c r="L39" s="54"/>
      <c r="M39" s="54"/>
    </row>
    <row r="40" spans="4:13" x14ac:dyDescent="0.25">
      <c r="I40" s="50"/>
      <c r="J40" s="50"/>
      <c r="K40" s="50"/>
      <c r="L40" s="55"/>
      <c r="M40" s="50"/>
    </row>
    <row r="41" spans="4:13" x14ac:dyDescent="0.25">
      <c r="I41" s="50"/>
      <c r="J41" s="50"/>
      <c r="K41" s="50"/>
      <c r="L41" s="55"/>
      <c r="M41" s="50"/>
    </row>
    <row r="42" spans="4:13" x14ac:dyDescent="0.25">
      <c r="I42" s="50"/>
      <c r="J42" s="50"/>
      <c r="K42" s="50"/>
      <c r="L42" s="55"/>
      <c r="M42" s="50"/>
    </row>
    <row r="43" spans="4:13" x14ac:dyDescent="0.25">
      <c r="I43" s="50"/>
      <c r="J43" s="50"/>
      <c r="K43" s="50"/>
      <c r="L43" s="55"/>
      <c r="M43" s="50"/>
    </row>
    <row r="54" spans="5:5" x14ac:dyDescent="0.25">
      <c r="E54" s="58"/>
    </row>
    <row r="118" spans="9:9" x14ac:dyDescent="0.25">
      <c r="I118" s="5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N28"/>
  <sheetViews>
    <sheetView topLeftCell="AB5" zoomScale="160" zoomScaleNormal="160" workbookViewId="0">
      <selection activeCell="AM19" sqref="AM19"/>
    </sheetView>
  </sheetViews>
  <sheetFormatPr defaultRowHeight="15" x14ac:dyDescent="0.25"/>
  <cols>
    <col min="1" max="1" width="14.5703125" style="42" customWidth="1"/>
    <col min="2" max="2" width="3.5703125" style="42" customWidth="1"/>
    <col min="3" max="3" width="8" style="42" customWidth="1"/>
    <col min="4" max="4" width="7.28515625" style="42" customWidth="1"/>
    <col min="5" max="5" width="6.7109375" style="42" customWidth="1"/>
    <col min="6" max="6" width="9.140625" style="41" customWidth="1"/>
    <col min="7" max="7" width="14.85546875" style="42" customWidth="1"/>
    <col min="8" max="8" width="4.42578125" style="42" customWidth="1"/>
    <col min="9" max="9" width="7" style="42" customWidth="1"/>
    <col min="10" max="10" width="5.5703125" style="42" customWidth="1"/>
    <col min="11" max="11" width="7" style="42" customWidth="1"/>
    <col min="12" max="12" width="10.140625" style="41" customWidth="1"/>
    <col min="13" max="13" width="14.7109375" style="42" customWidth="1"/>
    <col min="14" max="14" width="4.140625" style="42" customWidth="1"/>
    <col min="15" max="15" width="6.28515625" style="42" customWidth="1"/>
    <col min="16" max="16" width="5.85546875" style="42" customWidth="1"/>
    <col min="17" max="17" width="7" style="42" customWidth="1"/>
    <col min="18" max="18" width="9.140625" style="41"/>
    <col min="19" max="24" width="9.140625" style="42"/>
    <col min="25" max="25" width="27.28515625" style="42" customWidth="1"/>
    <col min="26" max="32" width="9.140625" style="43"/>
    <col min="33" max="33" width="16.28515625" style="43" customWidth="1"/>
    <col min="34" max="35" width="11" style="43" bestFit="1" customWidth="1"/>
    <col min="36" max="37" width="9.140625" style="43"/>
    <col min="38" max="38" width="15" style="43" customWidth="1"/>
    <col min="39" max="16384" width="9.140625" style="43"/>
  </cols>
  <sheetData>
    <row r="2" spans="1:35" x14ac:dyDescent="0.25">
      <c r="A2" s="40"/>
      <c r="B2" s="41"/>
      <c r="C2" s="41"/>
      <c r="D2" s="41"/>
      <c r="E2" s="41"/>
      <c r="G2" s="40"/>
      <c r="H2" s="41"/>
      <c r="I2" s="41"/>
      <c r="J2" s="41"/>
      <c r="K2" s="41"/>
      <c r="M2" s="40"/>
      <c r="N2" s="41"/>
      <c r="O2" s="41"/>
      <c r="P2" s="41"/>
      <c r="Q2" s="41"/>
    </row>
    <row r="3" spans="1:35" x14ac:dyDescent="0.25">
      <c r="A3" s="45"/>
      <c r="B3" s="41"/>
      <c r="C3" s="41"/>
      <c r="D3" s="41"/>
      <c r="E3" s="41"/>
      <c r="G3" s="40"/>
      <c r="H3" s="41"/>
      <c r="I3" s="41"/>
      <c r="J3" s="44"/>
      <c r="K3" s="41"/>
      <c r="M3" s="45"/>
      <c r="N3" s="41"/>
      <c r="O3" s="41"/>
      <c r="P3" s="41"/>
      <c r="Q3" s="41"/>
    </row>
    <row r="4" spans="1:35" x14ac:dyDescent="0.25">
      <c r="A4" s="11"/>
      <c r="B4" s="11"/>
      <c r="C4" s="11"/>
      <c r="D4" s="41"/>
      <c r="E4" s="46"/>
      <c r="F4" s="11"/>
      <c r="G4" s="41"/>
      <c r="H4" s="41"/>
      <c r="I4" s="41"/>
      <c r="J4" s="41"/>
      <c r="K4" s="46"/>
      <c r="M4" s="11"/>
      <c r="N4" s="11"/>
      <c r="O4" s="11"/>
      <c r="P4" s="41"/>
      <c r="Q4" s="46"/>
      <c r="R4" s="11"/>
      <c r="Y4" s="70" t="s">
        <v>23</v>
      </c>
      <c r="AE4" s="43" t="s">
        <v>26</v>
      </c>
      <c r="AG4" s="43" t="s">
        <v>27</v>
      </c>
    </row>
    <row r="5" spans="1:35" x14ac:dyDescent="0.25">
      <c r="A5" s="41"/>
      <c r="B5" s="41"/>
      <c r="C5" s="11"/>
      <c r="D5" s="41"/>
      <c r="E5" s="46"/>
      <c r="F5" s="11"/>
      <c r="G5" s="41"/>
      <c r="H5" s="41"/>
      <c r="I5" s="41"/>
      <c r="J5" s="41"/>
      <c r="K5" s="46"/>
      <c r="M5" s="41"/>
      <c r="N5" s="41"/>
      <c r="O5" s="41"/>
      <c r="P5" s="41"/>
      <c r="Q5" s="46"/>
      <c r="R5" s="11"/>
      <c r="Y5" s="70" t="s">
        <v>22</v>
      </c>
      <c r="Z5" s="43">
        <v>1</v>
      </c>
      <c r="AA5" s="43" t="s">
        <v>19</v>
      </c>
      <c r="AB5" s="43">
        <v>83.39</v>
      </c>
      <c r="AC5" s="49">
        <f>AB5*10.764</f>
        <v>897.60996</v>
      </c>
      <c r="AE5" s="43">
        <v>10.875</v>
      </c>
      <c r="AF5" s="49">
        <f>AE5*10.764</f>
        <v>117.0585</v>
      </c>
      <c r="AG5" s="49">
        <f>AC5+AF5</f>
        <v>1014.66846</v>
      </c>
    </row>
    <row r="6" spans="1:35" x14ac:dyDescent="0.25">
      <c r="A6" s="41"/>
      <c r="B6" s="41"/>
      <c r="C6" s="11"/>
      <c r="D6" s="41"/>
      <c r="E6" s="46"/>
      <c r="F6" s="11"/>
      <c r="G6" s="41"/>
      <c r="H6" s="41"/>
      <c r="I6" s="41"/>
      <c r="J6" s="41"/>
      <c r="K6" s="46"/>
      <c r="M6" s="41"/>
      <c r="N6" s="41"/>
      <c r="O6" s="41"/>
      <c r="P6" s="41"/>
      <c r="Q6" s="46"/>
      <c r="R6" s="11"/>
      <c r="Y6" s="70" t="s">
        <v>22</v>
      </c>
      <c r="Z6" s="43">
        <v>2</v>
      </c>
      <c r="AA6" s="43" t="s">
        <v>18</v>
      </c>
      <c r="AB6" s="43">
        <v>59.03</v>
      </c>
      <c r="AC6" s="49">
        <f t="shared" ref="AC6:AC11" si="0">AB6*10.764</f>
        <v>635.39891999999998</v>
      </c>
    </row>
    <row r="7" spans="1:35" x14ac:dyDescent="0.25">
      <c r="A7" s="41"/>
      <c r="B7" s="41"/>
      <c r="C7" s="11"/>
      <c r="D7" s="41"/>
      <c r="E7" s="46"/>
      <c r="F7" s="11"/>
      <c r="G7" s="41"/>
      <c r="H7" s="41"/>
      <c r="I7" s="41"/>
      <c r="J7" s="41"/>
      <c r="K7" s="46"/>
      <c r="M7" s="41"/>
      <c r="N7" s="41"/>
      <c r="O7" s="11"/>
      <c r="P7" s="41"/>
      <c r="Q7" s="46"/>
      <c r="R7" s="11"/>
      <c r="Y7" s="70" t="s">
        <v>22</v>
      </c>
      <c r="Z7" s="43">
        <v>3</v>
      </c>
      <c r="AA7" s="43" t="s">
        <v>19</v>
      </c>
      <c r="AB7" s="43">
        <v>83.07</v>
      </c>
      <c r="AC7" s="49">
        <f t="shared" si="0"/>
        <v>894.16547999999989</v>
      </c>
    </row>
    <row r="8" spans="1:35" x14ac:dyDescent="0.25">
      <c r="A8" s="45"/>
      <c r="B8" s="11"/>
      <c r="C8" s="11"/>
      <c r="D8" s="41"/>
      <c r="E8" s="46"/>
      <c r="F8" s="11"/>
      <c r="G8" s="40"/>
      <c r="H8" s="41"/>
      <c r="I8" s="41"/>
      <c r="J8" s="41"/>
      <c r="K8" s="46"/>
      <c r="M8" s="45"/>
      <c r="N8" s="11"/>
      <c r="O8" s="11"/>
      <c r="P8" s="41"/>
      <c r="Q8" s="46"/>
      <c r="R8" s="11"/>
      <c r="Y8" s="70" t="s">
        <v>22</v>
      </c>
      <c r="Z8" s="43">
        <v>4</v>
      </c>
      <c r="AA8" s="43" t="s">
        <v>18</v>
      </c>
      <c r="AB8" s="43">
        <v>60.65</v>
      </c>
      <c r="AC8" s="49">
        <f t="shared" si="0"/>
        <v>652.83659999999998</v>
      </c>
    </row>
    <row r="9" spans="1:35" x14ac:dyDescent="0.25">
      <c r="A9" s="45"/>
      <c r="B9" s="11"/>
      <c r="C9" s="11"/>
      <c r="D9" s="41"/>
      <c r="E9" s="46"/>
      <c r="F9" s="11"/>
      <c r="M9" s="45"/>
      <c r="N9" s="11"/>
      <c r="O9" s="11"/>
      <c r="P9" s="41"/>
      <c r="Q9" s="46"/>
      <c r="Y9" s="70" t="s">
        <v>22</v>
      </c>
      <c r="Z9" s="43">
        <v>5</v>
      </c>
      <c r="AA9" s="43" t="s">
        <v>18</v>
      </c>
      <c r="AB9" s="43">
        <v>60.29</v>
      </c>
      <c r="AC9" s="49">
        <f t="shared" si="0"/>
        <v>648.96155999999996</v>
      </c>
    </row>
    <row r="10" spans="1:35" x14ac:dyDescent="0.25">
      <c r="A10" s="45"/>
      <c r="B10" s="11"/>
      <c r="C10" s="11"/>
      <c r="D10" s="41"/>
      <c r="E10" s="46"/>
      <c r="F10" s="11"/>
      <c r="M10" s="45"/>
      <c r="N10" s="11"/>
      <c r="O10" s="11"/>
      <c r="P10" s="41"/>
      <c r="Q10" s="46"/>
      <c r="Y10" s="70" t="s">
        <v>25</v>
      </c>
      <c r="Z10" s="43">
        <v>6</v>
      </c>
      <c r="AA10" s="43" t="s">
        <v>18</v>
      </c>
      <c r="AB10" s="43">
        <v>44.82</v>
      </c>
      <c r="AC10" s="49">
        <f t="shared" si="0"/>
        <v>482.44247999999999</v>
      </c>
    </row>
    <row r="11" spans="1:35" x14ac:dyDescent="0.25">
      <c r="Y11" s="71" t="s">
        <v>22</v>
      </c>
      <c r="Z11" s="43">
        <v>7</v>
      </c>
      <c r="AA11" s="43" t="s">
        <v>18</v>
      </c>
      <c r="AB11" s="43">
        <v>51.5</v>
      </c>
      <c r="AC11" s="49">
        <f t="shared" si="0"/>
        <v>554.346</v>
      </c>
    </row>
    <row r="12" spans="1:35" x14ac:dyDescent="0.25">
      <c r="A12" s="40"/>
      <c r="G12" s="40"/>
      <c r="M12" s="40"/>
    </row>
    <row r="13" spans="1:35" x14ac:dyDescent="0.25">
      <c r="A13" s="41"/>
      <c r="B13" s="11"/>
      <c r="C13" s="11"/>
      <c r="D13" s="41"/>
      <c r="E13" s="46"/>
      <c r="F13" s="11"/>
      <c r="G13" s="41"/>
      <c r="H13" s="41"/>
      <c r="I13" s="41"/>
      <c r="J13" s="41"/>
      <c r="K13" s="46"/>
      <c r="M13" s="41"/>
      <c r="N13" s="11"/>
      <c r="O13" s="11"/>
      <c r="P13" s="41"/>
      <c r="Q13" s="46"/>
      <c r="AA13" s="43" t="s">
        <v>38</v>
      </c>
      <c r="AB13" s="43" t="s">
        <v>7</v>
      </c>
    </row>
    <row r="14" spans="1:35" x14ac:dyDescent="0.25">
      <c r="B14" s="41"/>
      <c r="C14" s="11"/>
      <c r="D14" s="41"/>
      <c r="E14" s="46"/>
      <c r="F14" s="11"/>
      <c r="H14" s="41"/>
      <c r="I14" s="41"/>
      <c r="J14" s="41"/>
      <c r="K14" s="46"/>
      <c r="N14" s="41"/>
      <c r="O14" s="41"/>
      <c r="P14" s="41"/>
      <c r="Q14" s="46"/>
      <c r="Z14" s="43">
        <v>1</v>
      </c>
      <c r="AA14" s="80">
        <v>1015</v>
      </c>
      <c r="AB14" s="80">
        <v>1117</v>
      </c>
      <c r="AC14" s="75">
        <v>1745</v>
      </c>
      <c r="AD14" s="76"/>
      <c r="AE14" s="76">
        <f>AC5*1.95</f>
        <v>1750.339422</v>
      </c>
      <c r="AF14" s="76"/>
      <c r="AG14" s="77">
        <v>21114500</v>
      </c>
      <c r="AH14" s="78">
        <f t="shared" ref="AH14:AH18" si="1">AG14/AC14</f>
        <v>12100</v>
      </c>
      <c r="AI14" s="78">
        <f>AG14/AA14</f>
        <v>20802.463054187192</v>
      </c>
    </row>
    <row r="15" spans="1:35" x14ac:dyDescent="0.25">
      <c r="B15" s="41"/>
      <c r="C15" s="11"/>
      <c r="D15" s="41"/>
      <c r="E15" s="46"/>
      <c r="F15" s="11"/>
      <c r="H15" s="41"/>
      <c r="I15" s="41"/>
      <c r="J15" s="41"/>
      <c r="K15" s="46"/>
      <c r="N15" s="41"/>
      <c r="O15" s="41"/>
      <c r="P15" s="41"/>
      <c r="Q15" s="46"/>
      <c r="Z15" s="43">
        <v>2</v>
      </c>
      <c r="AA15" s="80">
        <v>761</v>
      </c>
      <c r="AB15" s="80">
        <v>837</v>
      </c>
      <c r="AC15" s="75">
        <v>1315</v>
      </c>
      <c r="AD15" s="76"/>
      <c r="AE15" s="76">
        <f t="shared" ref="AE15:AE20" si="2">AC6*1.95</f>
        <v>1239.0278939999998</v>
      </c>
      <c r="AF15" s="76"/>
      <c r="AG15" s="77">
        <v>15911500</v>
      </c>
      <c r="AH15" s="78">
        <f t="shared" si="1"/>
        <v>12100</v>
      </c>
      <c r="AI15" s="78">
        <f t="shared" ref="AI15:AI20" si="3">AG15/AA15</f>
        <v>20908.672798948752</v>
      </c>
    </row>
    <row r="16" spans="1:35" x14ac:dyDescent="0.25">
      <c r="B16" s="41"/>
      <c r="C16" s="11"/>
      <c r="D16" s="41"/>
      <c r="E16" s="46"/>
      <c r="F16" s="11"/>
      <c r="H16" s="41"/>
      <c r="I16" s="41"/>
      <c r="J16" s="41"/>
      <c r="K16" s="46"/>
      <c r="N16" s="41"/>
      <c r="O16" s="11"/>
      <c r="P16" s="41"/>
      <c r="Q16" s="46"/>
      <c r="Z16" s="43">
        <v>3</v>
      </c>
      <c r="AA16" s="80">
        <v>1082</v>
      </c>
      <c r="AB16" s="80">
        <v>1190</v>
      </c>
      <c r="AC16" s="75">
        <v>1865</v>
      </c>
      <c r="AD16" s="76"/>
      <c r="AE16" s="76">
        <f t="shared" si="2"/>
        <v>1743.6226859999997</v>
      </c>
      <c r="AF16" s="76"/>
      <c r="AG16" s="77">
        <v>22566500</v>
      </c>
      <c r="AH16" s="78">
        <f t="shared" si="1"/>
        <v>12100</v>
      </c>
      <c r="AI16" s="78">
        <f t="shared" si="3"/>
        <v>20856.284658040666</v>
      </c>
    </row>
    <row r="17" spans="1:40" x14ac:dyDescent="0.25">
      <c r="B17" s="11"/>
      <c r="C17" s="11"/>
      <c r="D17" s="41"/>
      <c r="E17" s="46"/>
      <c r="F17" s="11"/>
      <c r="H17" s="41"/>
      <c r="I17" s="41"/>
      <c r="J17" s="41"/>
      <c r="K17" s="46"/>
      <c r="N17" s="11"/>
      <c r="O17" s="11"/>
      <c r="P17" s="41"/>
      <c r="Q17" s="46"/>
      <c r="Z17" s="43">
        <v>4</v>
      </c>
      <c r="AA17" s="80">
        <v>798</v>
      </c>
      <c r="AB17" s="80">
        <v>878</v>
      </c>
      <c r="AC17" s="75">
        <v>1375</v>
      </c>
      <c r="AD17" s="76"/>
      <c r="AE17" s="76">
        <f t="shared" si="2"/>
        <v>1273.0313699999999</v>
      </c>
      <c r="AF17" s="76"/>
      <c r="AG17" s="77">
        <v>16637500</v>
      </c>
      <c r="AH17" s="78">
        <f t="shared" si="1"/>
        <v>12100</v>
      </c>
      <c r="AI17" s="78">
        <f t="shared" si="3"/>
        <v>20848.997493734336</v>
      </c>
    </row>
    <row r="18" spans="1:40" x14ac:dyDescent="0.25">
      <c r="B18" s="11"/>
      <c r="C18" s="11"/>
      <c r="D18" s="41"/>
      <c r="E18" s="46"/>
      <c r="F18" s="11"/>
      <c r="N18" s="11"/>
      <c r="O18" s="11"/>
      <c r="P18" s="41"/>
      <c r="Q18" s="46"/>
      <c r="Z18" s="43">
        <v>5</v>
      </c>
      <c r="AA18" s="80">
        <v>751</v>
      </c>
      <c r="AB18" s="80">
        <v>826</v>
      </c>
      <c r="AC18" s="75">
        <v>1295</v>
      </c>
      <c r="AD18" s="76"/>
      <c r="AE18" s="76">
        <f t="shared" si="2"/>
        <v>1265.4750419999998</v>
      </c>
      <c r="AF18" s="76"/>
      <c r="AG18" s="77">
        <v>15669500</v>
      </c>
      <c r="AH18" s="78">
        <f t="shared" si="1"/>
        <v>12100</v>
      </c>
      <c r="AI18" s="78">
        <f t="shared" si="3"/>
        <v>20864.846870838883</v>
      </c>
    </row>
    <row r="19" spans="1:40" x14ac:dyDescent="0.25">
      <c r="B19" s="11"/>
      <c r="C19" s="11"/>
      <c r="D19" s="41"/>
      <c r="E19" s="46"/>
      <c r="F19" s="11"/>
      <c r="Z19" s="43">
        <v>6</v>
      </c>
      <c r="AA19" s="80">
        <v>575</v>
      </c>
      <c r="AB19" s="80">
        <v>633</v>
      </c>
      <c r="AC19" s="75">
        <v>990</v>
      </c>
      <c r="AD19" s="76"/>
      <c r="AE19" s="76">
        <f t="shared" si="2"/>
        <v>940.76283599999999</v>
      </c>
      <c r="AF19" s="76"/>
      <c r="AG19" s="77">
        <v>11979000</v>
      </c>
      <c r="AH19" s="78">
        <f>AG19/AC19</f>
        <v>12100</v>
      </c>
      <c r="AI19" s="78">
        <f t="shared" si="3"/>
        <v>20833.043478260868</v>
      </c>
      <c r="AL19" s="116">
        <v>16754480</v>
      </c>
      <c r="AM19" s="43">
        <f>AL19/AC19</f>
        <v>16923.717171717173</v>
      </c>
      <c r="AN19" s="43">
        <f>AL19/AA19</f>
        <v>29138.226086956522</v>
      </c>
    </row>
    <row r="20" spans="1:40" x14ac:dyDescent="0.25">
      <c r="Z20" s="43">
        <v>7</v>
      </c>
      <c r="AA20" s="80">
        <v>662</v>
      </c>
      <c r="AB20" s="80">
        <v>728</v>
      </c>
      <c r="AC20" s="75">
        <v>1140</v>
      </c>
      <c r="AD20" s="76"/>
      <c r="AE20" s="76">
        <f t="shared" si="2"/>
        <v>1080.9747</v>
      </c>
      <c r="AF20" s="76"/>
      <c r="AG20" s="77">
        <v>13794000</v>
      </c>
      <c r="AH20" s="78">
        <f>AG20/AC20</f>
        <v>12100</v>
      </c>
      <c r="AI20" s="78">
        <f t="shared" si="3"/>
        <v>20836.858006042297</v>
      </c>
    </row>
    <row r="21" spans="1:40" x14ac:dyDescent="0.25">
      <c r="A21" s="40"/>
      <c r="G21" s="40"/>
      <c r="M21" s="40"/>
    </row>
    <row r="22" spans="1:40" x14ac:dyDescent="0.25">
      <c r="A22" s="41"/>
      <c r="B22" s="11"/>
      <c r="C22" s="11"/>
      <c r="D22" s="41"/>
      <c r="E22" s="46"/>
      <c r="F22" s="11"/>
      <c r="G22" s="41"/>
      <c r="H22" s="41"/>
      <c r="I22" s="41"/>
      <c r="J22" s="41"/>
      <c r="K22" s="46"/>
      <c r="M22" s="41"/>
      <c r="N22" s="11"/>
      <c r="O22" s="11"/>
      <c r="P22" s="41"/>
      <c r="Q22" s="46"/>
      <c r="R22" s="11"/>
    </row>
    <row r="23" spans="1:40" x14ac:dyDescent="0.25">
      <c r="B23" s="41"/>
      <c r="C23" s="11"/>
      <c r="D23" s="41"/>
      <c r="E23" s="46"/>
      <c r="F23" s="11"/>
      <c r="H23" s="41"/>
      <c r="I23" s="41"/>
      <c r="J23" s="41"/>
      <c r="K23" s="46"/>
      <c r="N23" s="41"/>
      <c r="O23" s="41"/>
      <c r="P23" s="41"/>
      <c r="Q23" s="46"/>
      <c r="R23" s="11"/>
    </row>
    <row r="24" spans="1:40" x14ac:dyDescent="0.25">
      <c r="B24" s="41"/>
      <c r="C24" s="11"/>
      <c r="D24" s="41"/>
      <c r="E24" s="46"/>
      <c r="F24" s="11"/>
      <c r="H24" s="41"/>
      <c r="I24" s="41"/>
      <c r="J24" s="41"/>
      <c r="K24" s="46"/>
      <c r="N24" s="41"/>
      <c r="O24" s="41"/>
      <c r="P24" s="41"/>
      <c r="Q24" s="46"/>
      <c r="R24" s="11"/>
    </row>
    <row r="25" spans="1:40" x14ac:dyDescent="0.25">
      <c r="B25" s="41"/>
      <c r="C25" s="11"/>
      <c r="D25" s="41"/>
      <c r="E25" s="46"/>
      <c r="F25" s="11"/>
      <c r="H25" s="41"/>
      <c r="I25" s="41"/>
      <c r="J25" s="41"/>
      <c r="K25" s="46"/>
      <c r="N25" s="41"/>
      <c r="O25" s="11"/>
      <c r="P25" s="41"/>
      <c r="Q25" s="46"/>
      <c r="R25" s="11"/>
    </row>
    <row r="26" spans="1:40" x14ac:dyDescent="0.25">
      <c r="B26" s="45"/>
      <c r="C26" s="47"/>
      <c r="D26" s="47"/>
      <c r="E26" s="47"/>
      <c r="F26" s="11"/>
      <c r="H26" s="41"/>
      <c r="I26" s="41"/>
      <c r="J26" s="41"/>
      <c r="K26" s="46"/>
      <c r="N26" s="11"/>
      <c r="O26" s="11"/>
      <c r="P26" s="41"/>
      <c r="Q26" s="46"/>
      <c r="R26" s="11"/>
    </row>
    <row r="27" spans="1:40" x14ac:dyDescent="0.25">
      <c r="B27" s="11"/>
      <c r="C27" s="11"/>
      <c r="D27" s="41"/>
      <c r="E27" s="46"/>
      <c r="F27" s="11"/>
      <c r="N27" s="11"/>
      <c r="O27" s="11"/>
      <c r="P27" s="41"/>
      <c r="Q27" s="46"/>
      <c r="R27" s="11"/>
    </row>
    <row r="28" spans="1:40" x14ac:dyDescent="0.25">
      <c r="B28" s="11"/>
      <c r="C28" s="11"/>
      <c r="D28" s="41"/>
      <c r="E28" s="46"/>
      <c r="F28" s="11"/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X26"/>
  <sheetViews>
    <sheetView zoomScale="145" zoomScaleNormal="145" workbookViewId="0">
      <selection activeCell="N9" sqref="N9"/>
    </sheetView>
  </sheetViews>
  <sheetFormatPr defaultRowHeight="16.5" x14ac:dyDescent="0.25"/>
  <cols>
    <col min="1" max="1" width="9.140625" style="27"/>
    <col min="2" max="2" width="5.7109375" style="27" bestFit="1" customWidth="1"/>
    <col min="3" max="3" width="5.7109375" style="27" customWidth="1"/>
    <col min="4" max="11" width="9.140625" style="27"/>
    <col min="12" max="12" width="9.85546875" style="27" bestFit="1" customWidth="1"/>
    <col min="13" max="13" width="13.85546875" style="27" bestFit="1" customWidth="1"/>
    <col min="14" max="14" width="9.85546875" style="27" bestFit="1" customWidth="1"/>
    <col min="15" max="15" width="12.28515625" style="27" bestFit="1" customWidth="1"/>
    <col min="16" max="16" width="9.85546875" style="27" bestFit="1" customWidth="1"/>
    <col min="17" max="17" width="13.85546875" style="27" bestFit="1" customWidth="1"/>
    <col min="18" max="18" width="9.85546875" style="27" bestFit="1" customWidth="1"/>
    <col min="19" max="19" width="20" style="27" customWidth="1"/>
    <col min="20" max="20" width="9.140625" style="27"/>
    <col min="21" max="21" width="14.42578125" style="27" customWidth="1"/>
    <col min="22" max="22" width="9.140625" style="27"/>
    <col min="23" max="23" width="15.5703125" style="27" customWidth="1"/>
    <col min="24" max="24" width="14.5703125" style="27" customWidth="1"/>
    <col min="25" max="16384" width="9.140625" style="27"/>
  </cols>
  <sheetData>
    <row r="2" spans="2:24" s="32" customFormat="1" x14ac:dyDescent="0.25">
      <c r="B2" s="34" t="s">
        <v>12</v>
      </c>
      <c r="C2" s="34"/>
      <c r="D2" s="34" t="s">
        <v>14</v>
      </c>
      <c r="E2" s="34" t="s">
        <v>29</v>
      </c>
      <c r="F2" s="34" t="s">
        <v>28</v>
      </c>
      <c r="G2" s="34" t="s">
        <v>30</v>
      </c>
      <c r="H2" s="34" t="s">
        <v>33</v>
      </c>
      <c r="I2" s="34" t="s">
        <v>34</v>
      </c>
      <c r="J2" s="34" t="s">
        <v>35</v>
      </c>
      <c r="K2" s="34" t="s">
        <v>45</v>
      </c>
      <c r="L2" s="34" t="s">
        <v>13</v>
      </c>
      <c r="M2" s="34" t="s">
        <v>8</v>
      </c>
      <c r="N2" s="34" t="s">
        <v>15</v>
      </c>
      <c r="O2" s="34"/>
      <c r="P2" s="34"/>
      <c r="Q2" s="34" t="s">
        <v>16</v>
      </c>
      <c r="R2" s="34" t="s">
        <v>17</v>
      </c>
    </row>
    <row r="3" spans="2:24" x14ac:dyDescent="0.25">
      <c r="B3" s="35">
        <v>1</v>
      </c>
      <c r="C3" s="35">
        <v>1001</v>
      </c>
      <c r="D3" s="35">
        <v>83.391999999999996</v>
      </c>
      <c r="E3" s="36">
        <f>D3*10.764</f>
        <v>897.63148799999988</v>
      </c>
      <c r="F3" s="35">
        <v>10.875</v>
      </c>
      <c r="G3" s="36">
        <f>F3*10.764</f>
        <v>117.0585</v>
      </c>
      <c r="H3" s="27">
        <v>0</v>
      </c>
      <c r="I3" s="36">
        <v>0</v>
      </c>
      <c r="J3" s="36">
        <f>G3+I3</f>
        <v>117.0585</v>
      </c>
      <c r="K3" s="36">
        <f>D3+F3+H3</f>
        <v>94.266999999999996</v>
      </c>
      <c r="L3" s="36">
        <f>E3+G3</f>
        <v>1014.6899879999999</v>
      </c>
      <c r="M3" s="37">
        <v>15560714</v>
      </c>
      <c r="N3" s="33">
        <f>M3/L3</f>
        <v>15335.43662007632</v>
      </c>
      <c r="O3" s="37">
        <v>1089300</v>
      </c>
      <c r="P3" s="37">
        <v>30000</v>
      </c>
      <c r="Q3" s="33">
        <f>M3+O3+P3</f>
        <v>16680014</v>
      </c>
      <c r="R3" s="33">
        <f>Q3/L3</f>
        <v>16438.53215983442</v>
      </c>
    </row>
    <row r="4" spans="2:24" x14ac:dyDescent="0.25">
      <c r="B4" s="35">
        <v>2</v>
      </c>
      <c r="C4" s="35">
        <v>1302</v>
      </c>
      <c r="D4" s="35">
        <v>59.03</v>
      </c>
      <c r="E4" s="36">
        <f t="shared" ref="E4:E7" si="0">D4*10.764</f>
        <v>635.39891999999998</v>
      </c>
      <c r="F4" s="35">
        <v>9.15</v>
      </c>
      <c r="G4" s="36">
        <f t="shared" ref="G4:G13" si="1">F4*10.764</f>
        <v>98.490600000000001</v>
      </c>
      <c r="H4" s="35">
        <v>2.61</v>
      </c>
      <c r="I4" s="36">
        <f t="shared" ref="G4:I14" si="2">H4*10.764</f>
        <v>28.094039999999996</v>
      </c>
      <c r="J4" s="36">
        <f>G4+I4</f>
        <v>126.58463999999999</v>
      </c>
      <c r="K4" s="36">
        <f t="shared" ref="K4:K11" si="3">D4+F4+H4</f>
        <v>70.790000000000006</v>
      </c>
      <c r="L4" s="36">
        <f>E4+G4+I4</f>
        <v>761.9835599999999</v>
      </c>
      <c r="M4" s="37">
        <v>10593750</v>
      </c>
      <c r="N4" s="33">
        <f t="shared" ref="N4:N13" si="4">M4/L4</f>
        <v>13902.859006564395</v>
      </c>
      <c r="O4" s="37">
        <v>741600</v>
      </c>
      <c r="P4" s="37">
        <v>30000</v>
      </c>
      <c r="Q4" s="33">
        <f>M4+O4+P4</f>
        <v>11365350</v>
      </c>
      <c r="R4" s="33">
        <f t="shared" ref="R4:R13" si="5">Q4/L4</f>
        <v>14915.479278844286</v>
      </c>
    </row>
    <row r="5" spans="2:24" x14ac:dyDescent="0.25">
      <c r="B5" s="35"/>
      <c r="C5" s="35">
        <v>1507</v>
      </c>
      <c r="D5" s="35">
        <v>51.497999999999998</v>
      </c>
      <c r="E5" s="36">
        <f t="shared" si="0"/>
        <v>554.3244719999999</v>
      </c>
      <c r="F5" s="27">
        <v>0</v>
      </c>
      <c r="G5" s="36">
        <f t="shared" si="1"/>
        <v>0</v>
      </c>
      <c r="H5" s="35">
        <v>2.12</v>
      </c>
      <c r="I5" s="36">
        <f t="shared" ref="I5" si="6">H5*10.764</f>
        <v>22.819679999999998</v>
      </c>
      <c r="J5" s="36">
        <f t="shared" ref="J5:J11" si="7">G5+I5</f>
        <v>22.819679999999998</v>
      </c>
      <c r="K5" s="36">
        <f t="shared" si="3"/>
        <v>53.617999999999995</v>
      </c>
      <c r="L5" s="36">
        <f t="shared" ref="L5:L12" si="8">E5+G5+I5</f>
        <v>577.14415199999985</v>
      </c>
      <c r="M5" s="37">
        <v>7000000</v>
      </c>
      <c r="N5" s="33">
        <f t="shared" si="4"/>
        <v>12128.685659800296</v>
      </c>
      <c r="O5" s="37">
        <v>490000</v>
      </c>
      <c r="P5" s="37">
        <v>30000</v>
      </c>
      <c r="Q5" s="33">
        <f t="shared" ref="Q5:Q13" si="9">M5+O5+P5</f>
        <v>7520000</v>
      </c>
      <c r="R5" s="33">
        <f t="shared" si="5"/>
        <v>13029.673737385459</v>
      </c>
      <c r="S5" s="29"/>
      <c r="U5" s="29"/>
      <c r="W5" s="30"/>
      <c r="X5" s="31"/>
    </row>
    <row r="6" spans="2:24" x14ac:dyDescent="0.25">
      <c r="B6" s="35"/>
      <c r="C6" s="35">
        <v>1501</v>
      </c>
      <c r="D6" s="35">
        <v>83.391999999999996</v>
      </c>
      <c r="E6" s="36">
        <f t="shared" si="0"/>
        <v>897.63148799999988</v>
      </c>
      <c r="F6" s="35">
        <v>10.875</v>
      </c>
      <c r="G6" s="36">
        <f t="shared" si="1"/>
        <v>117.0585</v>
      </c>
      <c r="H6" s="36"/>
      <c r="I6" s="36">
        <f t="shared" ref="I6" si="10">H6*10.764</f>
        <v>0</v>
      </c>
      <c r="J6" s="36">
        <f t="shared" si="7"/>
        <v>117.0585</v>
      </c>
      <c r="K6" s="36">
        <f t="shared" si="3"/>
        <v>94.266999999999996</v>
      </c>
      <c r="L6" s="36">
        <f t="shared" si="8"/>
        <v>1014.6899879999999</v>
      </c>
      <c r="M6" s="37">
        <v>16017857</v>
      </c>
      <c r="N6" s="33">
        <f t="shared" si="4"/>
        <v>15785.961416227163</v>
      </c>
      <c r="O6" s="37">
        <v>1121300</v>
      </c>
      <c r="P6" s="37">
        <v>30000</v>
      </c>
      <c r="Q6" s="33">
        <f t="shared" si="9"/>
        <v>17169157</v>
      </c>
      <c r="R6" s="33">
        <f t="shared" si="5"/>
        <v>16920.593681860595</v>
      </c>
      <c r="S6" s="29"/>
      <c r="U6" s="29"/>
      <c r="W6" s="30"/>
      <c r="X6" s="31"/>
    </row>
    <row r="7" spans="2:24" x14ac:dyDescent="0.25">
      <c r="B7" s="35"/>
      <c r="C7" s="35">
        <v>2007</v>
      </c>
      <c r="D7" s="35">
        <v>51.497999999999998</v>
      </c>
      <c r="E7" s="36">
        <f t="shared" si="0"/>
        <v>554.3244719999999</v>
      </c>
      <c r="F7" s="35">
        <v>7.875</v>
      </c>
      <c r="G7" s="36">
        <f t="shared" si="1"/>
        <v>84.766499999999994</v>
      </c>
      <c r="H7" s="35">
        <v>2.12</v>
      </c>
      <c r="I7" s="36">
        <f t="shared" ref="I7" si="11">H7*10.764</f>
        <v>22.819679999999998</v>
      </c>
      <c r="J7" s="36">
        <f t="shared" si="7"/>
        <v>107.58617999999998</v>
      </c>
      <c r="K7" s="36">
        <f t="shared" si="3"/>
        <v>61.492999999999995</v>
      </c>
      <c r="L7" s="36">
        <f t="shared" si="8"/>
        <v>661.9106519999998</v>
      </c>
      <c r="M7" s="37">
        <v>9857143</v>
      </c>
      <c r="N7" s="33">
        <f t="shared" si="4"/>
        <v>14891.954027656293</v>
      </c>
      <c r="O7" s="37">
        <v>690100</v>
      </c>
      <c r="P7" s="37">
        <v>30000</v>
      </c>
      <c r="Q7" s="33">
        <f t="shared" si="9"/>
        <v>10577243</v>
      </c>
      <c r="R7" s="33">
        <f t="shared" si="5"/>
        <v>15979.86520996493</v>
      </c>
      <c r="S7" s="29"/>
      <c r="U7" s="29"/>
      <c r="W7" s="30"/>
      <c r="X7" s="31"/>
    </row>
    <row r="8" spans="2:24" x14ac:dyDescent="0.25">
      <c r="B8" s="35"/>
      <c r="C8" s="35">
        <v>801</v>
      </c>
      <c r="D8" s="35">
        <v>83.391999999999996</v>
      </c>
      <c r="E8" s="36">
        <f>D8*10.764</f>
        <v>897.63148799999988</v>
      </c>
      <c r="F8" s="35">
        <v>10.875</v>
      </c>
      <c r="G8" s="36">
        <f t="shared" si="1"/>
        <v>117.0585</v>
      </c>
      <c r="H8" s="36"/>
      <c r="I8" s="36">
        <f t="shared" ref="I8" si="12">H8*10.764</f>
        <v>0</v>
      </c>
      <c r="J8" s="36">
        <f t="shared" si="7"/>
        <v>117.0585</v>
      </c>
      <c r="K8" s="36">
        <f t="shared" si="3"/>
        <v>94.266999999999996</v>
      </c>
      <c r="L8" s="36">
        <f t="shared" si="8"/>
        <v>1014.6899879999999</v>
      </c>
      <c r="M8" s="37">
        <v>12446482</v>
      </c>
      <c r="N8" s="33">
        <f t="shared" si="4"/>
        <v>12266.290342070472</v>
      </c>
      <c r="O8" s="37">
        <v>871300</v>
      </c>
      <c r="P8" s="37">
        <v>30000</v>
      </c>
      <c r="Q8" s="33">
        <f t="shared" si="9"/>
        <v>13347782</v>
      </c>
      <c r="R8" s="33">
        <f t="shared" si="5"/>
        <v>13154.541936802871</v>
      </c>
      <c r="S8" s="29"/>
      <c r="U8" s="29"/>
      <c r="W8" s="30"/>
      <c r="X8" s="31"/>
    </row>
    <row r="9" spans="2:24" x14ac:dyDescent="0.25">
      <c r="B9" s="35"/>
      <c r="C9" s="35">
        <v>906</v>
      </c>
      <c r="D9" s="35">
        <v>44.814999999999998</v>
      </c>
      <c r="E9" s="36">
        <f>D9*10.764</f>
        <v>482.38865999999996</v>
      </c>
      <c r="F9" s="35">
        <v>6.8250000000000002</v>
      </c>
      <c r="G9" s="36">
        <f t="shared" si="1"/>
        <v>73.464299999999994</v>
      </c>
      <c r="H9" s="35">
        <v>1.84</v>
      </c>
      <c r="I9" s="36">
        <f t="shared" ref="I9" si="13">H9*10.764</f>
        <v>19.805759999999999</v>
      </c>
      <c r="J9" s="36">
        <f t="shared" si="7"/>
        <v>93.270060000000001</v>
      </c>
      <c r="K9" s="36">
        <f t="shared" si="3"/>
        <v>53.480000000000004</v>
      </c>
      <c r="L9" s="36">
        <f t="shared" si="8"/>
        <v>575.6587199999999</v>
      </c>
      <c r="M9" s="37">
        <v>8875000</v>
      </c>
      <c r="N9" s="33">
        <f t="shared" si="4"/>
        <v>15417.120755158545</v>
      </c>
      <c r="O9" s="37">
        <v>621300</v>
      </c>
      <c r="P9" s="37">
        <v>30000</v>
      </c>
      <c r="Q9" s="33">
        <f t="shared" ref="Q9:Q11" si="14">M9+O9+P9</f>
        <v>9526300</v>
      </c>
      <c r="R9" s="33">
        <f t="shared" ref="R9:R11" si="15">Q9/L9</f>
        <v>16548.520276041334</v>
      </c>
      <c r="S9" s="29"/>
      <c r="U9" s="29"/>
      <c r="W9" s="30"/>
      <c r="X9" s="31"/>
    </row>
    <row r="10" spans="2:24" x14ac:dyDescent="0.25">
      <c r="B10" s="35"/>
      <c r="C10" s="35">
        <v>805</v>
      </c>
      <c r="D10" s="35">
        <v>60.292999999999999</v>
      </c>
      <c r="E10" s="36">
        <f>D10*10.764</f>
        <v>648.99385199999995</v>
      </c>
      <c r="F10" s="35">
        <v>7.2750000000000004</v>
      </c>
      <c r="G10" s="36">
        <f t="shared" si="1"/>
        <v>78.308099999999996</v>
      </c>
      <c r="H10" s="35">
        <v>2.2050000000000001</v>
      </c>
      <c r="I10" s="36">
        <f t="shared" ref="I10" si="16">H10*10.764</f>
        <v>23.73462</v>
      </c>
      <c r="J10" s="36">
        <f t="shared" si="7"/>
        <v>102.04272</v>
      </c>
      <c r="K10" s="36">
        <f t="shared" si="3"/>
        <v>69.772999999999996</v>
      </c>
      <c r="L10" s="36">
        <f t="shared" si="8"/>
        <v>751.03657199999986</v>
      </c>
      <c r="M10" s="37">
        <v>8500000</v>
      </c>
      <c r="N10" s="33">
        <f t="shared" si="4"/>
        <v>11317.691197599897</v>
      </c>
      <c r="O10" s="37">
        <v>595000</v>
      </c>
      <c r="P10" s="37">
        <v>30000</v>
      </c>
      <c r="Q10" s="33">
        <f t="shared" si="14"/>
        <v>9125000</v>
      </c>
      <c r="R10" s="33">
        <f t="shared" si="15"/>
        <v>12149.874373894007</v>
      </c>
      <c r="S10" s="29"/>
      <c r="U10" s="29"/>
      <c r="W10" s="30"/>
      <c r="X10" s="31"/>
    </row>
    <row r="11" spans="2:24" x14ac:dyDescent="0.25">
      <c r="B11" s="35"/>
      <c r="C11" s="35">
        <v>804</v>
      </c>
      <c r="D11" s="35">
        <v>60.646999999999998</v>
      </c>
      <c r="E11" s="36">
        <f>D11*10.764</f>
        <v>652.80430799999999</v>
      </c>
      <c r="F11" s="35">
        <v>9.2620000000000005</v>
      </c>
      <c r="G11" s="36">
        <f t="shared" si="1"/>
        <v>99.696168</v>
      </c>
      <c r="H11" s="35">
        <v>4.2</v>
      </c>
      <c r="I11" s="36">
        <f t="shared" ref="I11" si="17">H11*10.764</f>
        <v>45.208799999999997</v>
      </c>
      <c r="J11" s="36">
        <f t="shared" si="7"/>
        <v>144.904968</v>
      </c>
      <c r="K11" s="36">
        <f t="shared" si="3"/>
        <v>74.108999999999995</v>
      </c>
      <c r="L11" s="36">
        <f t="shared" si="8"/>
        <v>797.70927599999993</v>
      </c>
      <c r="M11" s="37">
        <v>8500000</v>
      </c>
      <c r="N11" s="33">
        <f t="shared" si="4"/>
        <v>10655.511043599799</v>
      </c>
      <c r="O11" s="37">
        <v>595000</v>
      </c>
      <c r="P11" s="37">
        <v>30000</v>
      </c>
      <c r="Q11" s="33">
        <f t="shared" si="14"/>
        <v>9125000</v>
      </c>
      <c r="R11" s="33">
        <f t="shared" si="15"/>
        <v>11439.00450268802</v>
      </c>
      <c r="S11" s="29"/>
      <c r="U11" s="29"/>
      <c r="W11" s="30"/>
      <c r="X11" s="31"/>
    </row>
    <row r="12" spans="2:24" x14ac:dyDescent="0.25">
      <c r="B12" s="35"/>
      <c r="C12" s="35"/>
      <c r="D12" s="35"/>
      <c r="E12" s="36"/>
      <c r="F12" s="35"/>
      <c r="G12" s="36">
        <f t="shared" si="1"/>
        <v>0</v>
      </c>
      <c r="H12" s="35"/>
      <c r="I12" s="36">
        <f t="shared" ref="I12" si="18">H12*10.764</f>
        <v>0</v>
      </c>
      <c r="J12" s="36"/>
      <c r="K12" s="36"/>
      <c r="L12" s="36">
        <f t="shared" si="8"/>
        <v>0</v>
      </c>
      <c r="M12" s="37"/>
      <c r="N12" s="33"/>
      <c r="O12" s="37"/>
      <c r="P12" s="37"/>
      <c r="Q12" s="33"/>
      <c r="R12" s="33"/>
      <c r="S12" s="29"/>
      <c r="U12" s="29"/>
      <c r="W12" s="30"/>
      <c r="X12" s="31"/>
    </row>
    <row r="13" spans="2:24" x14ac:dyDescent="0.25">
      <c r="B13" s="35"/>
      <c r="C13" s="35"/>
      <c r="D13" s="35"/>
      <c r="E13" s="35"/>
      <c r="F13" s="35"/>
      <c r="G13" s="36">
        <f t="shared" si="1"/>
        <v>0</v>
      </c>
      <c r="H13" s="35"/>
      <c r="I13" s="36">
        <f t="shared" ref="I13" si="19">H13*10.764</f>
        <v>0</v>
      </c>
      <c r="J13" s="36"/>
      <c r="K13" s="36"/>
      <c r="L13" s="36">
        <f t="shared" ref="L13" si="20">E13+G13+I13</f>
        <v>0</v>
      </c>
      <c r="M13" s="37"/>
      <c r="N13" s="33" t="e">
        <f t="shared" si="4"/>
        <v>#DIV/0!</v>
      </c>
      <c r="O13" s="37"/>
      <c r="P13" s="37">
        <v>30000</v>
      </c>
      <c r="Q13" s="33">
        <f t="shared" si="9"/>
        <v>30000</v>
      </c>
      <c r="R13" s="33" t="e">
        <f t="shared" si="5"/>
        <v>#DIV/0!</v>
      </c>
      <c r="S13" s="29"/>
      <c r="U13" s="29"/>
      <c r="W13" s="30"/>
      <c r="X13" s="31"/>
    </row>
    <row r="14" spans="2:24" s="32" customFormat="1" x14ac:dyDescent="0.25">
      <c r="G14" s="36">
        <f t="shared" si="2"/>
        <v>0</v>
      </c>
      <c r="H14" s="74"/>
      <c r="I14" s="74"/>
      <c r="J14" s="74"/>
      <c r="K14" s="74"/>
      <c r="M14" s="61"/>
      <c r="N14" s="62">
        <f>AVERAGE(N3,N4:N11)</f>
        <v>13522.390007639238</v>
      </c>
      <c r="O14" s="79" t="s">
        <v>20</v>
      </c>
      <c r="P14" s="79"/>
      <c r="Q14" s="79"/>
      <c r="R14" s="62">
        <f>AVERAGE(R3:R11,R4:R11)</f>
        <v>14394.91989145867</v>
      </c>
    </row>
    <row r="15" spans="2:24" x14ac:dyDescent="0.25">
      <c r="M15" s="28"/>
    </row>
    <row r="16" spans="2:24" x14ac:dyDescent="0.25">
      <c r="M16" s="28"/>
    </row>
    <row r="17" spans="3:18" x14ac:dyDescent="0.25">
      <c r="M17" s="28"/>
    </row>
    <row r="18" spans="3:18" x14ac:dyDescent="0.25">
      <c r="M18" s="28"/>
    </row>
    <row r="19" spans="3:18" x14ac:dyDescent="0.25">
      <c r="D19" s="34" t="s">
        <v>14</v>
      </c>
      <c r="E19" s="34" t="s">
        <v>29</v>
      </c>
      <c r="F19" s="34" t="s">
        <v>31</v>
      </c>
      <c r="G19" s="34" t="s">
        <v>32</v>
      </c>
      <c r="H19" s="34"/>
      <c r="I19" s="34"/>
      <c r="J19" s="34"/>
      <c r="K19" s="34"/>
      <c r="L19" s="34" t="s">
        <v>13</v>
      </c>
      <c r="M19" s="34" t="s">
        <v>8</v>
      </c>
      <c r="N19" s="34" t="s">
        <v>15</v>
      </c>
      <c r="O19" s="34"/>
      <c r="P19" s="34"/>
      <c r="Q19" s="34" t="s">
        <v>16</v>
      </c>
      <c r="R19" s="34" t="s">
        <v>17</v>
      </c>
    </row>
    <row r="20" spans="3:18" x14ac:dyDescent="0.25">
      <c r="C20" s="27">
        <v>1505</v>
      </c>
      <c r="D20" s="35">
        <v>74.790000000000006</v>
      </c>
      <c r="E20" s="36">
        <f>D20*10.764</f>
        <v>805.03956000000005</v>
      </c>
      <c r="F20" s="35">
        <v>4.07</v>
      </c>
      <c r="G20" s="36">
        <f>F20*10.764</f>
        <v>43.809480000000001</v>
      </c>
      <c r="H20" s="36"/>
      <c r="I20" s="36"/>
      <c r="J20" s="36"/>
      <c r="K20" s="36"/>
      <c r="L20" s="36">
        <f>E20+G20</f>
        <v>848.84904000000006</v>
      </c>
      <c r="M20" s="37">
        <v>9939300</v>
      </c>
      <c r="N20" s="33">
        <f>M20/L20</f>
        <v>11709.149132100096</v>
      </c>
      <c r="O20" s="37">
        <v>695800</v>
      </c>
      <c r="P20" s="37">
        <v>30000</v>
      </c>
      <c r="Q20" s="33">
        <f>M20+O20+P20</f>
        <v>10665100</v>
      </c>
      <c r="R20" s="33">
        <f>Q20/L20</f>
        <v>12564.189269743416</v>
      </c>
    </row>
    <row r="21" spans="3:18" x14ac:dyDescent="0.25">
      <c r="C21" s="27">
        <v>1206</v>
      </c>
      <c r="D21" s="35">
        <v>55.05</v>
      </c>
      <c r="E21" s="36">
        <f t="shared" ref="E21:E25" si="21">D21*10.764</f>
        <v>592.55819999999994</v>
      </c>
      <c r="F21" s="35">
        <v>3.69</v>
      </c>
      <c r="G21" s="36">
        <f t="shared" ref="G21:G24" si="22">F21*10.764</f>
        <v>39.719159999999995</v>
      </c>
      <c r="H21" s="36"/>
      <c r="I21" s="36"/>
      <c r="J21" s="36"/>
      <c r="K21" s="36"/>
      <c r="L21" s="36">
        <f t="shared" ref="L21:L26" si="23">E21+G21</f>
        <v>632.27735999999993</v>
      </c>
      <c r="M21" s="37">
        <v>7346000</v>
      </c>
      <c r="N21" s="33">
        <f t="shared" ref="N21:N26" si="24">M21/L21</f>
        <v>11618.318897263696</v>
      </c>
      <c r="O21" s="37">
        <v>440800</v>
      </c>
      <c r="P21" s="37">
        <v>30000</v>
      </c>
      <c r="Q21" s="33">
        <f>M21+O21+P21</f>
        <v>7816800</v>
      </c>
      <c r="R21" s="33">
        <f t="shared" ref="R21:R26" si="25">Q21/L21</f>
        <v>12362.928826045583</v>
      </c>
    </row>
    <row r="22" spans="3:18" x14ac:dyDescent="0.25">
      <c r="C22" s="27">
        <v>1202</v>
      </c>
      <c r="D22" s="35">
        <v>56.1</v>
      </c>
      <c r="E22" s="36">
        <f t="shared" si="21"/>
        <v>603.86040000000003</v>
      </c>
      <c r="F22" s="35">
        <v>3.71</v>
      </c>
      <c r="G22" s="36">
        <f t="shared" si="22"/>
        <v>39.934439999999995</v>
      </c>
      <c r="H22" s="36"/>
      <c r="I22" s="36"/>
      <c r="J22" s="36"/>
      <c r="K22" s="36"/>
      <c r="L22" s="36">
        <f t="shared" si="23"/>
        <v>643.79484000000002</v>
      </c>
      <c r="M22" s="37">
        <v>9490000</v>
      </c>
      <c r="N22" s="33">
        <f t="shared" si="24"/>
        <v>14740.720817209407</v>
      </c>
      <c r="O22" s="37">
        <v>664300</v>
      </c>
      <c r="P22" s="37">
        <v>30000</v>
      </c>
      <c r="Q22" s="33">
        <f t="shared" ref="Q22:Q26" si="26">M22+O22+P22</f>
        <v>10184300</v>
      </c>
      <c r="R22" s="33">
        <f t="shared" si="25"/>
        <v>15819.16997035888</v>
      </c>
    </row>
    <row r="23" spans="3:18" x14ac:dyDescent="0.25">
      <c r="C23" s="27">
        <v>1501</v>
      </c>
      <c r="D23" s="35">
        <v>80.997</v>
      </c>
      <c r="E23" s="36">
        <f t="shared" si="21"/>
        <v>871.85170799999992</v>
      </c>
      <c r="F23" s="35">
        <v>5.008</v>
      </c>
      <c r="G23" s="36">
        <f t="shared" si="22"/>
        <v>53.906112</v>
      </c>
      <c r="H23" s="36"/>
      <c r="I23" s="36"/>
      <c r="J23" s="36"/>
      <c r="K23" s="36"/>
      <c r="L23" s="36">
        <f t="shared" si="23"/>
        <v>925.75781999999992</v>
      </c>
      <c r="M23" s="37">
        <v>14100000</v>
      </c>
      <c r="N23" s="33">
        <f t="shared" si="24"/>
        <v>15230.765212439686</v>
      </c>
      <c r="O23" s="37">
        <v>987000</v>
      </c>
      <c r="P23" s="37">
        <v>30000</v>
      </c>
      <c r="Q23" s="33">
        <f t="shared" si="26"/>
        <v>15117000</v>
      </c>
      <c r="R23" s="33">
        <f t="shared" si="25"/>
        <v>16329.324660741187</v>
      </c>
    </row>
    <row r="24" spans="3:18" x14ac:dyDescent="0.25">
      <c r="D24" s="35"/>
      <c r="E24" s="36">
        <f t="shared" si="21"/>
        <v>0</v>
      </c>
      <c r="F24" s="35"/>
      <c r="G24" s="36">
        <f t="shared" si="22"/>
        <v>0</v>
      </c>
      <c r="H24" s="36"/>
      <c r="I24" s="36"/>
      <c r="J24" s="36"/>
      <c r="K24" s="36"/>
      <c r="L24" s="36">
        <f t="shared" si="23"/>
        <v>0</v>
      </c>
      <c r="M24" s="37"/>
      <c r="N24" s="33" t="e">
        <f t="shared" si="24"/>
        <v>#DIV/0!</v>
      </c>
      <c r="O24" s="37"/>
      <c r="P24" s="37">
        <v>30000</v>
      </c>
      <c r="Q24" s="33">
        <f t="shared" si="26"/>
        <v>30000</v>
      </c>
      <c r="R24" s="33" t="e">
        <f t="shared" si="25"/>
        <v>#DIV/0!</v>
      </c>
    </row>
    <row r="25" spans="3:18" x14ac:dyDescent="0.25">
      <c r="D25" s="35"/>
      <c r="E25" s="36">
        <f t="shared" si="21"/>
        <v>0</v>
      </c>
      <c r="F25" s="35"/>
      <c r="G25" s="35"/>
      <c r="H25" s="35"/>
      <c r="I25" s="35"/>
      <c r="J25" s="35"/>
      <c r="K25" s="35"/>
      <c r="L25" s="36">
        <f t="shared" si="23"/>
        <v>0</v>
      </c>
      <c r="M25" s="37"/>
      <c r="N25" s="33" t="e">
        <f t="shared" si="24"/>
        <v>#DIV/0!</v>
      </c>
      <c r="O25" s="37"/>
      <c r="P25" s="37">
        <v>30000</v>
      </c>
      <c r="Q25" s="33">
        <f t="shared" si="26"/>
        <v>30000</v>
      </c>
      <c r="R25" s="33" t="e">
        <f t="shared" si="25"/>
        <v>#DIV/0!</v>
      </c>
    </row>
    <row r="26" spans="3:18" x14ac:dyDescent="0.25">
      <c r="D26" s="35"/>
      <c r="E26" s="35"/>
      <c r="F26" s="35"/>
      <c r="G26" s="35"/>
      <c r="H26" s="35"/>
      <c r="I26" s="35"/>
      <c r="J26" s="35"/>
      <c r="K26" s="35"/>
      <c r="L26" s="36">
        <f t="shared" si="23"/>
        <v>0</v>
      </c>
      <c r="M26" s="37"/>
      <c r="N26" s="33" t="e">
        <f t="shared" si="24"/>
        <v>#DIV/0!</v>
      </c>
      <c r="O26" s="37"/>
      <c r="P26" s="37">
        <v>30000</v>
      </c>
      <c r="Q26" s="33">
        <f t="shared" si="26"/>
        <v>30000</v>
      </c>
      <c r="R26" s="33" t="e">
        <f t="shared" si="25"/>
        <v>#DIV/0!</v>
      </c>
    </row>
  </sheetData>
  <mergeCells count="1">
    <mergeCell ref="O14:Q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A19" workbookViewId="0">
      <selection activeCell="A5" sqref="A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Bldg 1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2024-09-14T06:14:39Z</dcterms:modified>
</cp:coreProperties>
</file>